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Custo por trabalhador" sheetId="1" state="hidden" r:id="rId3"/>
    <sheet name="Administrativo I 40H" sheetId="2" state="visible" r:id="rId4"/>
    <sheet name="Administrativo II 40H" sheetId="3" state="visible" r:id="rId5"/>
    <sheet name="Tec Administrativo 40H" sheetId="4" state="visible" r:id="rId6"/>
    <sheet name="Educador Social 40H" sheetId="5" state="visible" r:id="rId7"/>
    <sheet name="Cuidador Social 44H" sheetId="6" state="visible" r:id="rId8"/>
    <sheet name="Cuidador Social 12x36 Diurno" sheetId="7" state="visible" r:id="rId9"/>
    <sheet name="Cuidador Social 12x36 Noturno" sheetId="8" state="visible" r:id="rId10"/>
    <sheet name="Biomedico 40H" sheetId="9" state="visible" r:id="rId11"/>
    <sheet name="Educador Físico 40H" sheetId="10" state="visible" r:id="rId12"/>
    <sheet name="Motorista sanitario 44H" sheetId="11" state="visible" r:id="rId13"/>
    <sheet name="Motorista sanitario 36H Noturno" sheetId="12" state="visible" r:id="rId14"/>
    <sheet name="Motorista sanitario 12x36 Diurn" sheetId="13" state="visible" r:id="rId15"/>
    <sheet name="Custos EPI" sheetId="14" state="visible" r:id="rId16"/>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Autor desconhecido</author>
  </authors>
  <commentList>
    <comment ref="A48" authorId="0">
      <text>
        <r>
          <rPr>
            <sz val="10"/>
            <rFont val="Arial"/>
            <family val="2"/>
          </rPr>
          <t xml:space="preserve">Seges: </t>
        </r>
        <r>
          <rPr>
            <sz val="9"/>
            <color rgb="FF000000"/>
            <rFont val="Segoe UI"/>
            <family val="2"/>
            <charset val="1"/>
          </rPr>
          <t xml:space="preserve">Tabela resumo da totalização do Adicional noturno.
Automatizada, desde que não haja alterações de fórmulas ou estrutura da planilha.</t>
        </r>
      </text>
      <mc:AlternateContent>
        <mc:Choice Requires="v2">
          <commentPr autoFill="true" autoScale="false" colHidden="false" locked="false" rowHidden="false" textHAlign="justify" textVAlign="top">
            <anchor moveWithCells="false" sizeWithCells="false">
              <xdr:from>
                <xdr:col>4</xdr:col>
                <xdr:colOff>112</xdr:colOff>
                <xdr:row>46</xdr:row>
                <xdr:rowOff>26</xdr:rowOff>
              </xdr:from>
              <xdr:to>
                <xdr:col>6</xdr:col>
                <xdr:colOff>3</xdr:colOff>
                <xdr:row>49</xdr:row>
                <xdr:rowOff>28</xdr:rowOff>
              </xdr:to>
            </anchor>
          </commentPr>
        </mc:Choice>
        <mc:Fallback/>
      </mc:AlternateContent>
    </comment>
    <comment ref="A68" authorId="0">
      <text>
        <r>
          <rPr>
            <sz val="10"/>
            <rFont val="Arial"/>
            <family val="2"/>
          </rPr>
          <t xml:space="preserve">Seges: </t>
        </r>
        <r>
          <rPr>
            <sz val="9"/>
            <color rgb="FF000000"/>
            <rFont val="Segoe UI"/>
            <family val="2"/>
            <charset val="1"/>
          </rPr>
          <t xml:space="preserve">Automatizada, desde que não haja alterações de fórmulas ou estrutura da planilha.
</t>
        </r>
      </text>
      <mc:AlternateContent>
        <mc:Choice Requires="v2">
          <commentPr autoFill="true" autoScale="false" colHidden="false" locked="false" rowHidden="false" textHAlign="justify" textVAlign="top">
            <anchor moveWithCells="false" sizeWithCells="false">
              <xdr:from>
                <xdr:col>7</xdr:col>
                <xdr:colOff>57</xdr:colOff>
                <xdr:row>67</xdr:row>
                <xdr:rowOff>21</xdr:rowOff>
              </xdr:from>
              <xdr:to>
                <xdr:col>9</xdr:col>
                <xdr:colOff>56</xdr:colOff>
                <xdr:row>70</xdr:row>
                <xdr:rowOff>8</xdr:rowOff>
              </xdr:to>
            </anchor>
          </commentPr>
        </mc:Choice>
        <mc:Fallback/>
      </mc:AlternateContent>
    </comment>
    <comment ref="A90" authorId="0">
      <text>
        <r>
          <rPr>
            <sz val="10"/>
            <rFont val="Arial"/>
            <family val="2"/>
          </rPr>
          <t xml:space="preserve">Seges: </t>
        </r>
        <r>
          <rPr>
            <sz val="9"/>
            <color rgb="FF000000"/>
            <rFont val="Segoe UI"/>
            <family val="2"/>
            <charset val="1"/>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mc:AlternateContent>
        <mc:Choice Requires="v2">
          <commentPr autoFill="true" autoScale="false" colHidden="false" locked="false" rowHidden="false" textHAlign="justify" textVAlign="top">
            <anchor moveWithCells="false" sizeWithCells="false">
              <xdr:from>
                <xdr:col>4</xdr:col>
                <xdr:colOff>70</xdr:colOff>
                <xdr:row>88</xdr:row>
                <xdr:rowOff>7</xdr:rowOff>
              </xdr:from>
              <xdr:to>
                <xdr:col>9</xdr:col>
                <xdr:colOff>45</xdr:colOff>
                <xdr:row>94</xdr:row>
                <xdr:rowOff>31</xdr:rowOff>
              </xdr:to>
            </anchor>
          </commentPr>
        </mc:Choice>
        <mc:Fallback/>
      </mc:AlternateContent>
    </comment>
    <comment ref="A108" authorId="0">
      <text>
        <r>
          <rPr>
            <sz val="10"/>
            <rFont val="Arial"/>
            <family val="2"/>
          </rPr>
          <t xml:space="preserve">Seges: </t>
        </r>
        <r>
          <rPr>
            <sz val="9"/>
            <color rgb="FF000000"/>
            <rFont val="Segoe UI"/>
            <family val="2"/>
            <charset val="1"/>
          </rPr>
          <t xml:space="preserve">apenas totaliza a previsão mensal de custos com 13° Salário, Férias e Adicional de Férias.
</t>
        </r>
      </text>
      <mc:AlternateContent>
        <mc:Choice Requires="v2">
          <commentPr autoFill="true" autoScale="false" colHidden="false" locked="false" rowHidden="false" textHAlign="justify" textVAlign="top">
            <anchor moveWithCells="false" sizeWithCells="false">
              <xdr:from>
                <xdr:col>5</xdr:col>
                <xdr:colOff>90</xdr:colOff>
                <xdr:row>105</xdr:row>
                <xdr:rowOff>12</xdr:rowOff>
              </xdr:from>
              <xdr:to>
                <xdr:col>6</xdr:col>
                <xdr:colOff>93</xdr:colOff>
                <xdr:row>108</xdr:row>
                <xdr:rowOff>31</xdr:rowOff>
              </xdr:to>
            </anchor>
          </commentPr>
        </mc:Choice>
        <mc:Fallback/>
      </mc:AlternateContent>
    </comment>
    <comment ref="A150" authorId="0">
      <text>
        <r>
          <rPr>
            <sz val="10"/>
            <rFont val="Arial"/>
            <family val="2"/>
          </rPr>
          <t xml:space="preserve">Seges: </t>
        </r>
        <r>
          <rPr>
            <sz val="9"/>
            <color rgb="FF000000"/>
            <rFont val="Segoe UI"/>
            <family val="2"/>
            <charset val="1"/>
          </rPr>
          <t xml:space="preserve">Totalização dos Encargos. Automatizada, desde que não haja alteração nas fórmulas e estrutura da planilha.
</t>
        </r>
      </text>
      <mc:AlternateContent>
        <mc:Choice Requires="v2">
          <commentPr autoFill="true" autoScale="false" colHidden="false" locked="false" rowHidden="false" textHAlign="justify" textVAlign="top">
            <anchor moveWithCells="false" sizeWithCells="false">
              <xdr:from>
                <xdr:col>4</xdr:col>
                <xdr:colOff>73</xdr:colOff>
                <xdr:row>148</xdr:row>
                <xdr:rowOff>9</xdr:rowOff>
              </xdr:from>
              <xdr:to>
                <xdr:col>5</xdr:col>
                <xdr:colOff>86</xdr:colOff>
                <xdr:row>151</xdr:row>
                <xdr:rowOff>28</xdr:rowOff>
              </xdr:to>
            </anchor>
          </commentPr>
        </mc:Choice>
        <mc:Fallback/>
      </mc:AlternateContent>
    </comment>
    <comment ref="A242" authorId="0">
      <text>
        <r>
          <rPr>
            <sz val="10"/>
            <rFont val="Arial"/>
            <family val="2"/>
          </rPr>
          <t xml:space="preserve">Seges: </t>
        </r>
        <r>
          <rPr>
            <sz val="9"/>
            <color rgb="FF000000"/>
            <rFont val="Segoe UI"/>
            <family val="2"/>
            <charset val="1"/>
          </rPr>
          <t xml:space="preserve">Apenas totaliza os custos efetivos com benefícios mensais do trabalhador.
Automatizada, desde que não haja alteração de fórmulas ou estrutura da planilha</t>
        </r>
      </text>
      <mc:AlternateContent>
        <mc:Choice Requires="v2">
          <commentPr autoFill="true" autoScale="false" colHidden="false" locked="false" rowHidden="false" textHAlign="justify" textVAlign="top">
            <anchor moveWithCells="false" sizeWithCells="false">
              <xdr:from>
                <xdr:col>6</xdr:col>
                <xdr:colOff>60</xdr:colOff>
                <xdr:row>243</xdr:row>
                <xdr:rowOff>12</xdr:rowOff>
              </xdr:from>
              <xdr:to>
                <xdr:col>8</xdr:col>
                <xdr:colOff>39</xdr:colOff>
                <xdr:row>247</xdr:row>
                <xdr:rowOff>20</xdr:rowOff>
              </xdr:to>
            </anchor>
          </commentPr>
        </mc:Choice>
        <mc:Fallback/>
      </mc:AlternateContent>
    </comment>
    <comment ref="A253" authorId="0">
      <text>
        <r>
          <rPr>
            <sz val="10"/>
            <rFont val="Arial"/>
            <family val="2"/>
          </rPr>
          <t xml:space="preserve">Seges: </t>
        </r>
        <r>
          <rPr>
            <sz val="9"/>
            <color rgb="FF000000"/>
            <rFont val="Segoe UI"/>
            <family val="2"/>
            <charset val="1"/>
          </rPr>
          <t xml:space="preserve">Totaliza o módulo 2, com somatória de 13° salário, férias, adicional, encargos e benefícios.
</t>
        </r>
      </text>
      <mc:AlternateContent>
        <mc:Choice Requires="v2">
          <commentPr autoFill="true" autoScale="false" colHidden="false" locked="false" rowHidden="false" textHAlign="justify" textVAlign="top">
            <anchor moveWithCells="false" sizeWithCells="false">
              <xdr:from>
                <xdr:col>5</xdr:col>
                <xdr:colOff>106</xdr:colOff>
                <xdr:row>255</xdr:row>
                <xdr:rowOff>13</xdr:rowOff>
              </xdr:from>
              <xdr:to>
                <xdr:col>6</xdr:col>
                <xdr:colOff>109</xdr:colOff>
                <xdr:row>258</xdr:row>
                <xdr:rowOff>21</xdr:rowOff>
              </xdr:to>
            </anchor>
          </commentPr>
        </mc:Choice>
        <mc:Fallback/>
      </mc:AlternateContent>
    </comment>
    <comment ref="A357" authorId="0">
      <text>
        <r>
          <rPr>
            <sz val="10"/>
            <rFont val="Arial"/>
            <family val="2"/>
          </rPr>
          <t xml:space="preserve">Seges:
</t>
        </r>
        <r>
          <rPr>
            <sz val="9"/>
            <color rgb="FF000000"/>
            <rFont val="Segoe UI"/>
            <family val="2"/>
            <charset val="1"/>
          </rPr>
          <t xml:space="preserve">Totaliza o custo estimado a ser provisionado mensalmente. Está automatizada, desde que não haja alteração de fórmulas e/ou estrutura da planilha.</t>
        </r>
      </text>
      <mc:AlternateContent>
        <mc:Choice Requires="v2">
          <commentPr autoFill="true" autoScale="false" colHidden="false" locked="false" rowHidden="false" textHAlign="justify" textVAlign="top">
            <anchor moveWithCells="false" sizeWithCells="false">
              <xdr:from>
                <xdr:col>5</xdr:col>
                <xdr:colOff>92</xdr:colOff>
                <xdr:row>359</xdr:row>
                <xdr:rowOff>22</xdr:rowOff>
              </xdr:from>
              <xdr:to>
                <xdr:col>7</xdr:col>
                <xdr:colOff>19</xdr:colOff>
                <xdr:row>362</xdr:row>
                <xdr:rowOff>28</xdr:rowOff>
              </xdr:to>
            </anchor>
          </commentPr>
        </mc:Choice>
        <mc:Fallback/>
      </mc:AlternateContent>
    </comment>
    <comment ref="A386" authorId="0">
      <text>
        <r>
          <rPr>
            <sz val="10"/>
            <rFont val="Arial"/>
            <family val="2"/>
          </rPr>
          <t xml:space="preserve">Seges: </t>
        </r>
        <r>
          <rPr>
            <sz val="9"/>
            <color rgb="FF000000"/>
            <rFont val="Segoe UI"/>
            <family val="2"/>
            <charset val="1"/>
          </rPr>
          <t xml:space="preserve">Esta tabela apresenta o resumo dos dias prováveis de ausência, quando seria necessária a presença de um profissional repositor.
Seu cálculo está automatizado mediante preenchimento da tabela anterior.</t>
        </r>
      </text>
      <mc:AlternateContent>
        <mc:Choice Requires="v2">
          <commentPr autoFill="true" autoScale="false" colHidden="false" locked="false" rowHidden="false" textHAlign="justify" textVAlign="top">
            <anchor moveWithCells="false" sizeWithCells="false">
              <xdr:from>
                <xdr:col>4</xdr:col>
                <xdr:colOff>91</xdr:colOff>
                <xdr:row>390</xdr:row>
                <xdr:rowOff>5</xdr:rowOff>
              </xdr:from>
              <xdr:to>
                <xdr:col>6</xdr:col>
                <xdr:colOff>4</xdr:colOff>
                <xdr:row>394</xdr:row>
                <xdr:rowOff>13</xdr:rowOff>
              </xdr:to>
            </anchor>
          </commentPr>
        </mc:Choice>
        <mc:Fallback/>
      </mc:AlternateContent>
    </comment>
    <comment ref="A389" authorId="0">
      <text>
        <r>
          <rPr>
            <sz val="10"/>
            <rFont val="Arial"/>
            <family val="2"/>
          </rPr>
          <t xml:space="preserve">Seges: </t>
        </r>
        <r>
          <rPr>
            <sz val="9"/>
            <color rgb="FF000000"/>
            <rFont val="Segoe UI"/>
            <family val="2"/>
            <charset val="1"/>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mc:AlternateContent>
        <mc:Choice Requires="v2">
          <commentPr autoFill="true" autoScale="false" colHidden="false" locked="false" rowHidden="false" textHAlign="justify" textVAlign="top">
            <anchor moveWithCells="false" sizeWithCells="false">
              <xdr:from>
                <xdr:col>4</xdr:col>
                <xdr:colOff>95</xdr:colOff>
                <xdr:row>396</xdr:row>
                <xdr:rowOff>16</xdr:rowOff>
              </xdr:from>
              <xdr:to>
                <xdr:col>6</xdr:col>
                <xdr:colOff>5</xdr:colOff>
                <xdr:row>402</xdr:row>
                <xdr:rowOff>18</xdr:rowOff>
              </xdr:to>
            </anchor>
          </commentPr>
        </mc:Choice>
        <mc:Fallback/>
      </mc:AlternateContent>
    </comment>
    <comment ref="A415" authorId="0">
      <text>
        <r>
          <rPr>
            <sz val="10"/>
            <rFont val="Arial"/>
            <family val="2"/>
          </rPr>
          <t xml:space="preserve">Seges: </t>
        </r>
        <r>
          <rPr>
            <sz val="9"/>
            <color rgb="FF000000"/>
            <rFont val="Segoe UI"/>
            <family val="2"/>
            <charset val="1"/>
          </rPr>
          <t xml:space="preserve">Tabela automatizada para cálculo do custo mensal com reposição do profissional ausente, mediante preenchimento das anteriores. Desde que não haja alteração de fórmulas e/ou estrutura da planilha.
</t>
        </r>
      </text>
      <mc:AlternateContent>
        <mc:Choice Requires="v2">
          <commentPr autoFill="true" autoScale="false" colHidden="false" locked="false" rowHidden="false" textHAlign="justify" textVAlign="top">
            <anchor moveWithCells="false" sizeWithCells="false">
              <xdr:from>
                <xdr:col>5</xdr:col>
                <xdr:colOff>108</xdr:colOff>
                <xdr:row>417</xdr:row>
                <xdr:rowOff>24</xdr:rowOff>
              </xdr:from>
              <xdr:to>
                <xdr:col>7</xdr:col>
                <xdr:colOff>22</xdr:colOff>
                <xdr:row>423</xdr:row>
                <xdr:rowOff>10</xdr:rowOff>
              </xdr:to>
            </anchor>
          </commentPr>
        </mc:Choice>
        <mc:Fallback/>
      </mc:AlternateContent>
    </comment>
    <comment ref="A441" authorId="0">
      <text>
        <r>
          <rPr>
            <sz val="10"/>
            <rFont val="Arial"/>
            <family val="2"/>
          </rPr>
          <t xml:space="preserve">Seges:</t>
        </r>
        <r>
          <rPr>
            <sz val="9"/>
            <color rgb="FF000000"/>
            <rFont val="Segoe UI"/>
            <family val="2"/>
            <charset val="1"/>
          </rPr>
          <t xml:space="preserve"> Esta tabela totaliza os custos com reposição de profissional ausente e está automatizada mediante preenchimento das anteriores. Desde que não haja alteração de fórmulas e/ou estrutura da planilha.</t>
        </r>
      </text>
      <mc:AlternateContent>
        <mc:Choice Requires="v2">
          <commentPr autoFill="true" autoScale="false" colHidden="false" locked="false" rowHidden="false" textHAlign="justify" textVAlign="top">
            <anchor moveWithCells="false" sizeWithCells="false">
              <xdr:from>
                <xdr:col>5</xdr:col>
                <xdr:colOff>20</xdr:colOff>
                <xdr:row>444</xdr:row>
                <xdr:rowOff>19</xdr:rowOff>
              </xdr:from>
              <xdr:to>
                <xdr:col>6</xdr:col>
                <xdr:colOff>57</xdr:colOff>
                <xdr:row>449</xdr:row>
                <xdr:rowOff>5</xdr:rowOff>
              </xdr:to>
            </anchor>
          </commentPr>
        </mc:Choice>
        <mc:Fallback/>
      </mc:AlternateContent>
    </comment>
    <comment ref="A512" authorId="0">
      <text>
        <r>
          <rPr>
            <sz val="10"/>
            <rFont val="Arial"/>
            <family val="2"/>
          </rPr>
          <t xml:space="preserve">Seges: </t>
        </r>
        <r>
          <rPr>
            <sz val="9"/>
            <color rgb="FF000000"/>
            <rFont val="Segoe UI"/>
            <family val="2"/>
            <charset val="1"/>
          </rPr>
          <t xml:space="preserve">Nesta tabela poderão ser informados os percentuais previstos de Custos Indiretos, Tributos e Lucro separadamente para permitir o cálculo automático segundo metodologia Seges. Desde que não haja alteração de modelo da planilha e de fórmulas.
</t>
        </r>
      </text>
      <mc:AlternateContent>
        <mc:Choice Requires="v2">
          <commentPr autoFill="true" autoScale="false" colHidden="false" locked="false" rowHidden="false" textHAlign="justify" textVAlign="top">
            <anchor moveWithCells="false" sizeWithCells="false">
              <xdr:from>
                <xdr:col>3</xdr:col>
                <xdr:colOff>30</xdr:colOff>
                <xdr:row>514</xdr:row>
                <xdr:rowOff>12</xdr:rowOff>
              </xdr:from>
              <xdr:to>
                <xdr:col>4</xdr:col>
                <xdr:colOff>71</xdr:colOff>
                <xdr:row>519</xdr:row>
                <xdr:rowOff>30</xdr:rowOff>
              </xdr:to>
            </anchor>
          </commentPr>
        </mc:Choice>
        <mc:Fallback/>
      </mc:AlternateContent>
    </comment>
    <comment ref="A537" authorId="0">
      <text>
        <r>
          <rPr>
            <sz val="10"/>
            <rFont val="Arial"/>
            <family val="2"/>
          </rPr>
          <t xml:space="preserve">Seges: </t>
        </r>
        <r>
          <rPr>
            <sz val="9"/>
            <color rgb="FF000000"/>
            <rFont val="Segoe UI"/>
            <family val="2"/>
            <charset val="1"/>
          </rPr>
          <t xml:space="preserve">Esta tabela totaliza o custo do trabalhador e está automatizada, desde que não haja alteração nas formulas e no modelo da presente planilha. Ajustes necessários são responsailidade do órgão contratante, por quem deverão ser conferidos.</t>
        </r>
      </text>
      <mc:AlternateContent>
        <mc:Choice Requires="v2">
          <commentPr autoFill="true" autoScale="false" colHidden="false" locked="false" rowHidden="false" textHAlign="justify" textVAlign="top">
            <anchor moveWithCells="false" sizeWithCells="false">
              <xdr:from>
                <xdr:col>4</xdr:col>
                <xdr:colOff>119</xdr:colOff>
                <xdr:row>541</xdr:row>
                <xdr:rowOff>13</xdr:rowOff>
              </xdr:from>
              <xdr:to>
                <xdr:col>6</xdr:col>
                <xdr:colOff>45</xdr:colOff>
                <xdr:row>544</xdr:row>
                <xdr:rowOff>38</xdr:rowOff>
              </xdr:to>
            </anchor>
          </commentPr>
        </mc:Choice>
        <mc:Fallback/>
      </mc:AlternateContent>
    </comment>
    <comment ref="B12" authorId="0">
      <text>
        <r>
          <rPr>
            <sz val="10"/>
            <rFont val="Arial"/>
            <family val="2"/>
          </rPr>
          <t xml:space="preserve">Seges: </t>
        </r>
        <r>
          <rPr>
            <sz val="9"/>
            <color rgb="FF000000"/>
            <rFont val="Segoe UI"/>
            <family val="2"/>
            <charset val="1"/>
          </rPr>
          <t xml:space="preserve">Informar salário base conforme Convenção Coletiva de Trabalho vigente para a categoria e no município de prestação do serviço.
</t>
        </r>
      </text>
      <mc:AlternateContent>
        <mc:Choice Requires="v2">
          <commentPr autoFill="true" autoScale="false" colHidden="false" locked="false" rowHidden="false" textHAlign="justify" textVAlign="top">
            <anchor moveWithCells="false" sizeWithCells="false">
              <xdr:from>
                <xdr:col>2</xdr:col>
                <xdr:colOff>82</xdr:colOff>
                <xdr:row>10</xdr:row>
                <xdr:rowOff>2</xdr:rowOff>
              </xdr:from>
              <xdr:to>
                <xdr:col>3</xdr:col>
                <xdr:colOff>84</xdr:colOff>
                <xdr:row>13</xdr:row>
                <xdr:rowOff>10</xdr:rowOff>
              </xdr:to>
            </anchor>
          </commentPr>
        </mc:Choice>
        <mc:Fallback/>
      </mc:AlternateContent>
    </comment>
    <comment ref="B124" authorId="0">
      <text>
        <r>
          <rPr>
            <sz val="10"/>
            <rFont val="Arial"/>
            <family val="2"/>
          </rPr>
          <t xml:space="preserve">Seges: </t>
        </r>
        <r>
          <rPr>
            <sz val="9"/>
            <color rgb="FF000000"/>
            <rFont val="Segoe UI"/>
            <family val="2"/>
            <charset val="1"/>
          </rPr>
          <t xml:space="preserve">Informar o percentual adequado à categoria profissional a ser contratada para a prestação do serviço.
</t>
        </r>
      </text>
      <mc:AlternateContent>
        <mc:Choice Requires="v2">
          <commentPr autoFill="true" autoScale="false" colHidden="false" locked="false" rowHidden="false" textHAlign="justify" textVAlign="top">
            <anchor moveWithCells="false" sizeWithCells="false">
              <xdr:from>
                <xdr:col>2</xdr:col>
                <xdr:colOff>94</xdr:colOff>
                <xdr:row>123</xdr:row>
                <xdr:rowOff>1</xdr:rowOff>
              </xdr:from>
              <xdr:to>
                <xdr:col>3</xdr:col>
                <xdr:colOff>66</xdr:colOff>
                <xdr:row>126</xdr:row>
                <xdr:rowOff>9</xdr:rowOff>
              </xdr:to>
            </anchor>
          </commentPr>
        </mc:Choice>
        <mc:Fallback/>
      </mc:AlternateContent>
    </comment>
    <comment ref="B165" authorId="0">
      <text>
        <r>
          <rPr>
            <sz val="10"/>
            <rFont val="Arial"/>
            <family val="2"/>
          </rPr>
          <t xml:space="preserve">Seges: </t>
        </r>
        <r>
          <rPr>
            <sz val="9"/>
            <color rgb="FF000000"/>
            <rFont val="Segoe UI"/>
            <family val="2"/>
            <charset val="1"/>
          </rPr>
          <t xml:space="preserve">Valor da tarifa de transporte público praticada no município de prestação do serviço.
</t>
        </r>
      </text>
      <mc:AlternateContent>
        <mc:Choice Requires="v2">
          <commentPr autoFill="true" autoScale="false" colHidden="false" locked="false" rowHidden="false" textHAlign="justify" textVAlign="top">
            <anchor moveWithCells="false" sizeWithCells="false">
              <xdr:from>
                <xdr:col>5</xdr:col>
                <xdr:colOff>38</xdr:colOff>
                <xdr:row>162</xdr:row>
                <xdr:rowOff>29</xdr:rowOff>
              </xdr:from>
              <xdr:to>
                <xdr:col>6</xdr:col>
                <xdr:colOff>42</xdr:colOff>
                <xdr:row>165</xdr:row>
                <xdr:rowOff>17</xdr:rowOff>
              </xdr:to>
            </anchor>
          </commentPr>
        </mc:Choice>
        <mc:Fallback/>
      </mc:AlternateContent>
    </comment>
    <comment ref="B194" authorId="0">
      <text>
        <r>
          <rPr>
            <sz val="10"/>
            <rFont val="Arial"/>
            <family val="2"/>
          </rPr>
          <t xml:space="preserve">Seges: </t>
        </r>
        <r>
          <rPr>
            <sz val="9"/>
            <color rgb="FF000000"/>
            <rFont val="Segoe UI"/>
            <family val="2"/>
            <charset val="1"/>
          </rPr>
          <t xml:space="preserve">Conforme estabelecido em Convenção Coletiva de Trabalho
</t>
        </r>
      </text>
      <mc:AlternateContent>
        <mc:Choice Requires="v2">
          <commentPr autoFill="true" autoScale="false" colHidden="false" locked="false" rowHidden="false" textHAlign="justify" textVAlign="top">
            <anchor moveWithCells="false" sizeWithCells="false">
              <xdr:from>
                <xdr:col>4</xdr:col>
                <xdr:colOff>90</xdr:colOff>
                <xdr:row>193</xdr:row>
                <xdr:rowOff>3</xdr:rowOff>
              </xdr:from>
              <xdr:to>
                <xdr:col>5</xdr:col>
                <xdr:colOff>88</xdr:colOff>
                <xdr:row>195</xdr:row>
                <xdr:rowOff>23</xdr:rowOff>
              </xdr:to>
            </anchor>
          </commentPr>
        </mc:Choice>
        <mc:Fallback/>
      </mc:AlternateContent>
    </comment>
    <comment ref="B204" authorId="0">
      <text>
        <r>
          <rPr>
            <sz val="10"/>
            <rFont val="Arial"/>
            <family val="2"/>
          </rPr>
          <t xml:space="preserve">Seges: </t>
        </r>
        <r>
          <rPr>
            <sz val="9"/>
            <color rgb="FF000000"/>
            <rFont val="Segoe UI"/>
            <family val="2"/>
            <charset val="1"/>
          </rPr>
          <t xml:space="preserve">Observar Convenção Coletiva sobre base de cálculo, habitualmente o desconto é sobre o valor do benefício concedido.</t>
        </r>
      </text>
      <mc:AlternateContent>
        <mc:Choice Requires="v2">
          <commentPr autoFill="true" autoScale="false" colHidden="false" locked="false" rowHidden="false" textHAlign="justify" textVAlign="top">
            <anchor moveWithCells="false" sizeWithCells="false">
              <xdr:from>
                <xdr:col>4</xdr:col>
                <xdr:colOff>88</xdr:colOff>
                <xdr:row>202</xdr:row>
                <xdr:rowOff>3</xdr:rowOff>
              </xdr:from>
              <xdr:to>
                <xdr:col>5</xdr:col>
                <xdr:colOff>86</xdr:colOff>
                <xdr:row>205</xdr:row>
                <xdr:rowOff>26</xdr:rowOff>
              </xdr:to>
            </anchor>
          </commentPr>
        </mc:Choice>
        <mc:Fallback/>
      </mc:AlternateContent>
    </comment>
    <comment ref="B268" authorId="0">
      <text>
        <r>
          <rPr>
            <sz val="10"/>
            <rFont val="Arial"/>
            <family val="2"/>
          </rPr>
          <t xml:space="preserve">Seges: exemplificativo
</t>
        </r>
        <r>
          <rPr>
            <sz val="9"/>
            <color rgb="FF000000"/>
            <rFont val="Segoe UI"/>
            <family val="2"/>
            <charset val="1"/>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mc:AlternateContent>
        <mc:Choice Requires="v2">
          <commentPr autoFill="true" autoScale="false" colHidden="false" locked="false" rowHidden="false" textHAlign="justify" textVAlign="top">
            <anchor moveWithCells="false" sizeWithCells="false">
              <xdr:from>
                <xdr:col>3</xdr:col>
                <xdr:colOff>50</xdr:colOff>
                <xdr:row>267</xdr:row>
                <xdr:rowOff>16</xdr:rowOff>
              </xdr:from>
              <xdr:to>
                <xdr:col>4</xdr:col>
                <xdr:colOff>57</xdr:colOff>
                <xdr:row>273</xdr:row>
                <xdr:rowOff>22</xdr:rowOff>
              </xdr:to>
            </anchor>
          </commentPr>
        </mc:Choice>
        <mc:Fallback/>
      </mc:AlternateContent>
    </comment>
    <comment ref="B371" authorId="0">
      <text>
        <r>
          <rPr>
            <sz val="10"/>
            <rFont val="Arial"/>
            <family val="2"/>
          </rPr>
          <t xml:space="preserve">Seges: </t>
        </r>
        <r>
          <rPr>
            <sz val="9"/>
            <color rgb="FF000000"/>
            <rFont val="Segoe UI"/>
            <family val="2"/>
            <charset val="1"/>
          </rPr>
          <t xml:space="preserve">Probabilidade de ocorrência de ausência do profissional residente quando será necessária a presença de um repositor. O órgão deverá observar o histórico das contratações anteriores para estimar tais probabilidades.
</t>
        </r>
      </text>
      <mc:AlternateContent>
        <mc:Choice Requires="v2">
          <commentPr autoFill="true" autoScale="false" colHidden="false" locked="false" rowHidden="false" textHAlign="justify" textVAlign="top">
            <anchor moveWithCells="false" sizeWithCells="false">
              <xdr:from>
                <xdr:col>8</xdr:col>
                <xdr:colOff>14</xdr:colOff>
                <xdr:row>371</xdr:row>
                <xdr:rowOff>7</xdr:rowOff>
              </xdr:from>
              <xdr:to>
                <xdr:col>10</xdr:col>
                <xdr:colOff>54</xdr:colOff>
                <xdr:row>375</xdr:row>
                <xdr:rowOff>20</xdr:rowOff>
              </xdr:to>
            </anchor>
          </commentPr>
        </mc:Choice>
        <mc:Fallback/>
      </mc:AlternateContent>
    </comment>
    <comment ref="C20" authorId="0">
      <text>
        <r>
          <rPr>
            <sz val="10"/>
            <rFont val="Arial"/>
            <family val="2"/>
          </rPr>
          <t xml:space="preserve">Seges: </t>
        </r>
        <r>
          <rPr>
            <sz val="9"/>
            <color rgb="FF000000"/>
            <rFont val="Segoe UI"/>
            <family val="2"/>
            <charset val="1"/>
          </rPr>
          <t xml:space="preserve">Percentual conforme definido em CCT, se houver gratificação de função.
</t>
        </r>
      </text>
      <mc:AlternateContent>
        <mc:Choice Requires="v2">
          <commentPr autoFill="true" autoScale="false" colHidden="false" locked="false" rowHidden="false" textHAlign="justify" textVAlign="top">
            <anchor moveWithCells="false" sizeWithCells="false">
              <xdr:from>
                <xdr:col>4</xdr:col>
                <xdr:colOff>64</xdr:colOff>
                <xdr:row>17</xdr:row>
                <xdr:rowOff>3</xdr:rowOff>
              </xdr:from>
              <xdr:to>
                <xdr:col>5</xdr:col>
                <xdr:colOff>62</xdr:colOff>
                <xdr:row>19</xdr:row>
                <xdr:rowOff>26</xdr:rowOff>
              </xdr:to>
            </anchor>
          </commentPr>
        </mc:Choice>
        <mc:Fallback/>
      </mc:AlternateContent>
    </comment>
    <comment ref="C28" authorId="0">
      <text>
        <r>
          <rPr>
            <sz val="10"/>
            <rFont val="Arial"/>
            <family val="2"/>
          </rPr>
          <t xml:space="preserve">Seges: </t>
        </r>
        <r>
          <rPr>
            <sz val="9"/>
            <color rgb="FF000000"/>
            <rFont val="Segoe UI"/>
            <family val="2"/>
            <charset val="1"/>
          </rPr>
          <t xml:space="preserve">Percentual conforme definido em CCT, quando houver adicional de periculosidade ou insabubridade</t>
        </r>
      </text>
      <mc:AlternateContent>
        <mc:Choice Requires="v2">
          <commentPr autoFill="true" autoScale="false" colHidden="false" locked="false" rowHidden="false" textHAlign="justify" textVAlign="top">
            <anchor moveWithCells="false" sizeWithCells="false">
              <xdr:from>
                <xdr:col>4</xdr:col>
                <xdr:colOff>80</xdr:colOff>
                <xdr:row>24</xdr:row>
                <xdr:rowOff>25</xdr:rowOff>
              </xdr:from>
              <xdr:to>
                <xdr:col>5</xdr:col>
                <xdr:colOff>78</xdr:colOff>
                <xdr:row>28</xdr:row>
                <xdr:rowOff>0</xdr:rowOff>
              </xdr:to>
            </anchor>
          </commentPr>
        </mc:Choice>
        <mc:Fallback/>
      </mc:AlternateContent>
    </comment>
    <comment ref="C41" authorId="0">
      <text>
        <r>
          <rPr>
            <sz val="10"/>
            <rFont val="Arial"/>
            <family val="2"/>
          </rPr>
          <t xml:space="preserve">Seges: </t>
        </r>
        <r>
          <rPr>
            <sz val="9"/>
            <color rgb="FF000000"/>
            <rFont val="Segoe UI"/>
            <family val="2"/>
            <charset val="1"/>
          </rPr>
          <t xml:space="preserve">Considera hora noturna de 22h às 5h do dia segunte, portanto 7 horas noturnas de uma jornada de 12h. </t>
        </r>
      </text>
      <mc:AlternateContent>
        <mc:Choice Requires="v2">
          <commentPr autoFill="true" autoScale="false" colHidden="false" locked="false" rowHidden="false" textHAlign="justify" textVAlign="top">
            <anchor moveWithCells="false" sizeWithCells="false">
              <xdr:from>
                <xdr:col>5</xdr:col>
                <xdr:colOff>51</xdr:colOff>
                <xdr:row>36</xdr:row>
                <xdr:rowOff>79</xdr:rowOff>
              </xdr:from>
              <xdr:to>
                <xdr:col>6</xdr:col>
                <xdr:colOff>55</xdr:colOff>
                <xdr:row>40</xdr:row>
                <xdr:rowOff>4</xdr:rowOff>
              </xdr:to>
            </anchor>
          </commentPr>
        </mc:Choice>
        <mc:Fallback/>
      </mc:AlternateContent>
    </comment>
    <comment ref="C45" authorId="0">
      <text>
        <r>
          <rPr>
            <sz val="10"/>
            <rFont val="Arial"/>
            <family val="2"/>
          </rPr>
          <t xml:space="preserve">Seges:
</t>
        </r>
        <r>
          <rPr>
            <sz val="9"/>
            <color rgb="FF000000"/>
            <rFont val="Segoe UI"/>
            <family val="2"/>
            <charset val="1"/>
          </rPr>
          <t xml:space="preserve">A título de pagamento adicional computa-se o pagamento de 7min e 30 s a cada hora noturna, por 7 horas, totalizando 52min e 30 s, que significa 1 hora da jornada de 12h.
</t>
        </r>
      </text>
      <mc:AlternateContent>
        <mc:Choice Requires="v2">
          <commentPr autoFill="true" autoScale="false" colHidden="false" locked="false" rowHidden="false" textHAlign="justify" textVAlign="top">
            <anchor moveWithCells="false" sizeWithCells="false">
              <xdr:from>
                <xdr:col>5</xdr:col>
                <xdr:colOff>81</xdr:colOff>
                <xdr:row>40</xdr:row>
                <xdr:rowOff>14</xdr:rowOff>
              </xdr:from>
              <xdr:to>
                <xdr:col>6</xdr:col>
                <xdr:colOff>89</xdr:colOff>
                <xdr:row>45</xdr:row>
                <xdr:rowOff>20</xdr:rowOff>
              </xdr:to>
            </anchor>
          </commentPr>
        </mc:Choice>
        <mc:Fallback/>
      </mc:AlternateContent>
    </comment>
    <comment ref="C82" authorId="0">
      <text>
        <r>
          <rPr>
            <sz val="10"/>
            <rFont val="Arial"/>
            <family val="2"/>
          </rPr>
          <t xml:space="preserve">Seges: </t>
        </r>
        <r>
          <rPr>
            <sz val="9"/>
            <color rgb="FF000000"/>
            <rFont val="Segoe UI"/>
            <family val="2"/>
            <charset val="1"/>
          </rPr>
          <t xml:space="preserve">Por tratar-se de planilha mensal será contabilizado 1/12 avos do custo.</t>
        </r>
      </text>
      <mc:AlternateContent>
        <mc:Choice Requires="v2">
          <commentPr autoFill="true" autoScale="false" colHidden="false" locked="false" rowHidden="false" textHAlign="justify" textVAlign="top">
            <anchor moveWithCells="false" sizeWithCells="false">
              <xdr:from>
                <xdr:col>4</xdr:col>
                <xdr:colOff>103</xdr:colOff>
                <xdr:row>81</xdr:row>
                <xdr:rowOff>9</xdr:rowOff>
              </xdr:from>
              <xdr:to>
                <xdr:col>5</xdr:col>
                <xdr:colOff>101</xdr:colOff>
                <xdr:row>83</xdr:row>
                <xdr:rowOff>13</xdr:rowOff>
              </xdr:to>
            </anchor>
          </commentPr>
        </mc:Choice>
        <mc:Fallback/>
      </mc:AlternateContent>
    </comment>
    <comment ref="C101" authorId="0">
      <text>
        <r>
          <rPr>
            <sz val="10"/>
            <rFont val="Arial"/>
            <family val="2"/>
          </rPr>
          <t xml:space="preserve">Seges:</t>
        </r>
        <r>
          <rPr>
            <sz val="9"/>
            <color rgb="FF000000"/>
            <rFont val="Segoe UI"/>
            <family val="2"/>
            <charset val="1"/>
          </rPr>
          <t xml:space="preserve"> Corresponde ao previsto na Constituição. Adicional de 1/3 a mais do salário normal.
</t>
        </r>
      </text>
      <mc:AlternateContent>
        <mc:Choice Requires="v2">
          <commentPr autoFill="true" autoScale="false" colHidden="false" locked="false" rowHidden="false" textHAlign="justify" textVAlign="top">
            <anchor moveWithCells="false" sizeWithCells="false">
              <xdr:from>
                <xdr:col>6</xdr:col>
                <xdr:colOff>9</xdr:colOff>
                <xdr:row>96</xdr:row>
                <xdr:rowOff>8</xdr:rowOff>
              </xdr:from>
              <xdr:to>
                <xdr:col>7</xdr:col>
                <xdr:colOff>26</xdr:colOff>
                <xdr:row>98</xdr:row>
                <xdr:rowOff>29</xdr:rowOff>
              </xdr:to>
            </anchor>
          </commentPr>
        </mc:Choice>
        <mc:Fallback/>
      </mc:AlternateContent>
    </comment>
    <comment ref="C134" authorId="0">
      <text>
        <r>
          <rPr>
            <sz val="10"/>
            <rFont val="Arial"/>
            <family val="2"/>
          </rPr>
          <t xml:space="preserve">Seges: </t>
        </r>
        <r>
          <rPr>
            <sz val="9"/>
            <color rgb="FF000000"/>
            <rFont val="Segoe UI"/>
            <family val="2"/>
            <charset val="1"/>
          </rPr>
          <t xml:space="preserve">Corresponde ao somatório dos encargos para financiamento da seguridade social.
O percentual será alterado quando do preenchimento da aliquota do SAT/GIIL-RAT
</t>
        </r>
      </text>
      <mc:AlternateContent>
        <mc:Choice Requires="v2">
          <commentPr autoFill="true" autoScale="false" colHidden="false" locked="false" rowHidden="false" textHAlign="justify" textVAlign="top">
            <anchor moveWithCells="false" sizeWithCells="false">
              <xdr:from>
                <xdr:col>4</xdr:col>
                <xdr:colOff>60</xdr:colOff>
                <xdr:row>132</xdr:row>
                <xdr:rowOff>19</xdr:rowOff>
              </xdr:from>
              <xdr:to>
                <xdr:col>5</xdr:col>
                <xdr:colOff>93</xdr:colOff>
                <xdr:row>136</xdr:row>
                <xdr:rowOff>27</xdr:rowOff>
              </xdr:to>
            </anchor>
          </commentPr>
        </mc:Choice>
        <mc:Fallback/>
      </mc:AlternateContent>
    </comment>
    <comment ref="C143" authorId="0">
      <text>
        <r>
          <rPr>
            <sz val="10"/>
            <rFont val="Arial"/>
            <family val="2"/>
          </rPr>
          <t xml:space="preserve">Seges: </t>
        </r>
        <r>
          <rPr>
            <sz val="9"/>
            <color rgb="FF000000"/>
            <rFont val="Segoe UI"/>
            <family val="2"/>
            <charset val="1"/>
          </rPr>
          <t xml:space="preserve">Alíquota mensal de depóstio à título de FGTS, conforme Lei n° 8.036, de 1990.
</t>
        </r>
      </text>
      <mc:AlternateContent>
        <mc:Choice Requires="v2">
          <commentPr autoFill="true" autoScale="false" colHidden="false" locked="false" rowHidden="false" textHAlign="justify" textVAlign="top">
            <anchor moveWithCells="false" sizeWithCells="false">
              <xdr:from>
                <xdr:col>4</xdr:col>
                <xdr:colOff>105</xdr:colOff>
                <xdr:row>140</xdr:row>
                <xdr:rowOff>29</xdr:rowOff>
              </xdr:from>
              <xdr:to>
                <xdr:col>5</xdr:col>
                <xdr:colOff>103</xdr:colOff>
                <xdr:row>144</xdr:row>
                <xdr:rowOff>21</xdr:rowOff>
              </xdr:to>
            </anchor>
          </commentPr>
        </mc:Choice>
        <mc:Fallback/>
      </mc:AlternateContent>
    </comment>
    <comment ref="C174" authorId="0">
      <text>
        <r>
          <rPr>
            <sz val="10"/>
            <rFont val="Arial"/>
            <family val="2"/>
          </rPr>
          <t xml:space="preserve">Seges: exemplificativo... </t>
        </r>
        <r>
          <rPr>
            <sz val="9"/>
            <color rgb="FF000000"/>
            <rFont val="Segoe UI"/>
            <family val="2"/>
            <charset val="1"/>
          </rPr>
          <t xml:space="preserve">O desconto poderá ser proporcional, conforme disposto no art. 10 do Decreto n° 95.247, de 1987.
O órgão contatante deverá apreciar o comportamento das empresas prestadoras de serviço e ajustar, conforme necessidade.
</t>
        </r>
      </text>
      <mc:AlternateContent>
        <mc:Choice Requires="v2">
          <commentPr autoFill="true" autoScale="false" colHidden="false" locked="false" rowHidden="false" textHAlign="justify" textVAlign="top">
            <anchor moveWithCells="false" sizeWithCells="false">
              <xdr:from>
                <xdr:col>5</xdr:col>
                <xdr:colOff>72</xdr:colOff>
                <xdr:row>172</xdr:row>
                <xdr:rowOff>15</xdr:rowOff>
              </xdr:from>
              <xdr:to>
                <xdr:col>7</xdr:col>
                <xdr:colOff>1</xdr:colOff>
                <xdr:row>178</xdr:row>
                <xdr:rowOff>6</xdr:rowOff>
              </xdr:to>
            </anchor>
          </commentPr>
        </mc:Choice>
        <mc:Fallback/>
      </mc:AlternateContent>
    </comment>
    <comment ref="C195" authorId="0">
      <text>
        <r>
          <rPr>
            <sz val="10"/>
            <rFont val="Arial"/>
            <family val="2"/>
          </rPr>
          <t xml:space="preserve">Seges: </t>
        </r>
        <r>
          <rPr>
            <sz val="9"/>
            <color rgb="FF000000"/>
            <rFont val="Segoe UI"/>
            <family val="2"/>
            <charset val="1"/>
          </rPr>
          <t xml:space="preserve">apenas sugerido, depende de disposições constantes na CCT.
</t>
        </r>
      </text>
      <mc:AlternateContent>
        <mc:Choice Requires="v2">
          <commentPr autoFill="true" autoScale="false" colHidden="false" locked="false" rowHidden="false" textHAlign="justify" textVAlign="top">
            <anchor moveWithCells="false" sizeWithCells="false">
              <xdr:from>
                <xdr:col>5</xdr:col>
                <xdr:colOff>115</xdr:colOff>
                <xdr:row>199</xdr:row>
                <xdr:rowOff>4</xdr:rowOff>
              </xdr:from>
              <xdr:to>
                <xdr:col>7</xdr:col>
                <xdr:colOff>8</xdr:colOff>
                <xdr:row>202</xdr:row>
                <xdr:rowOff>7</xdr:rowOff>
              </xdr:to>
            </anchor>
          </commentPr>
        </mc:Choice>
        <mc:Fallback/>
      </mc:AlternateContent>
    </comment>
    <comment ref="C203" authorId="0">
      <text>
        <r>
          <rPr>
            <sz val="10"/>
            <rFont val="Arial"/>
            <family val="2"/>
          </rPr>
          <t xml:space="preserve">Seges: </t>
        </r>
        <r>
          <rPr>
            <sz val="9"/>
            <color rgb="FF000000"/>
            <rFont val="Segoe UI"/>
            <family val="2"/>
            <charset val="1"/>
          </rPr>
          <t xml:space="preserve">Observar desconto informado em Convenção Coletiva.
</t>
        </r>
      </text>
      <mc:AlternateContent>
        <mc:Choice Requires="v2">
          <commentPr autoFill="true" autoScale="false" colHidden="false" locked="false" rowHidden="false" textHAlign="justify" textVAlign="top">
            <anchor moveWithCells="false" sizeWithCells="false">
              <xdr:from>
                <xdr:col>5</xdr:col>
                <xdr:colOff>84</xdr:colOff>
                <xdr:row>206</xdr:row>
                <xdr:rowOff>12</xdr:rowOff>
              </xdr:from>
              <xdr:to>
                <xdr:col>6</xdr:col>
                <xdr:colOff>88</xdr:colOff>
                <xdr:row>208</xdr:row>
                <xdr:rowOff>20</xdr:rowOff>
              </xdr:to>
            </anchor>
          </commentPr>
        </mc:Choice>
        <mc:Fallback/>
      </mc:AlternateContent>
    </comment>
    <comment ref="C371" authorId="0">
      <text>
        <r>
          <rPr>
            <sz val="10"/>
            <rFont val="Arial"/>
            <family val="2"/>
          </rPr>
          <t xml:space="preserve">Segesl: </t>
        </r>
        <r>
          <rPr>
            <sz val="9"/>
            <color rgb="FF000000"/>
            <rFont val="Segoe UI"/>
            <family val="2"/>
            <charset val="1"/>
          </rPr>
          <t xml:space="preserve">Duração computada em dias, conforme previsão em legislação.
</t>
        </r>
      </text>
      <mc:AlternateContent>
        <mc:Choice Requires="v2">
          <commentPr autoFill="true" autoScale="false" colHidden="false" locked="false" rowHidden="false" textHAlign="justify" textVAlign="top">
            <anchor moveWithCells="false" sizeWithCells="false">
              <xdr:from>
                <xdr:col>7</xdr:col>
                <xdr:colOff>43</xdr:colOff>
                <xdr:row>375</xdr:row>
                <xdr:rowOff>16</xdr:rowOff>
              </xdr:from>
              <xdr:to>
                <xdr:col>9</xdr:col>
                <xdr:colOff>43</xdr:colOff>
                <xdr:row>378</xdr:row>
                <xdr:rowOff>8</xdr:rowOff>
              </xdr:to>
            </anchor>
          </commentPr>
        </mc:Choice>
        <mc:Fallback/>
      </mc:AlternateContent>
    </comment>
    <comment ref="D45" authorId="0">
      <text>
        <r>
          <rPr>
            <sz val="10"/>
            <rFont val="Arial"/>
            <family val="2"/>
          </rPr>
          <t xml:space="preserve">Seges:</t>
        </r>
        <r>
          <rPr>
            <sz val="9"/>
            <color rgb="FF000000"/>
            <rFont val="Segoe UI"/>
            <family val="2"/>
            <charset val="1"/>
          </rPr>
          <t xml:space="preserve"> Por tratar-se de hora considerada a mais, calcula-se pagamento de 100% da hora, acrescida do respectivo adicional noturno.</t>
        </r>
      </text>
      <mc:AlternateContent>
        <mc:Choice Requires="v2">
          <commentPr autoFill="true" autoScale="false" colHidden="false" locked="false" rowHidden="false" textHAlign="justify" textVAlign="top">
            <anchor moveWithCells="false" sizeWithCells="false">
              <xdr:from>
                <xdr:col>7</xdr:col>
                <xdr:colOff>25</xdr:colOff>
                <xdr:row>42</xdr:row>
                <xdr:rowOff>2</xdr:rowOff>
              </xdr:from>
              <xdr:to>
                <xdr:col>9</xdr:col>
                <xdr:colOff>24</xdr:colOff>
                <xdr:row>45</xdr:row>
                <xdr:rowOff>26</xdr:rowOff>
              </xdr:to>
            </anchor>
          </commentPr>
        </mc:Choice>
        <mc:Fallback/>
      </mc:AlternateContent>
    </comment>
    <comment ref="D166" authorId="0">
      <text>
        <r>
          <rPr>
            <sz val="10"/>
            <rFont val="Arial"/>
            <family val="2"/>
          </rPr>
          <t xml:space="preserve">Seges: </t>
        </r>
        <r>
          <rPr>
            <sz val="9"/>
            <color rgb="FF000000"/>
            <rFont val="Segoe UI"/>
            <family val="2"/>
            <charset val="1"/>
          </rPr>
          <t xml:space="preserve">apenas sugerido, depende de disposições constantes na CCT.
</t>
        </r>
      </text>
      <mc:AlternateContent>
        <mc:Choice Requires="v2">
          <commentPr autoFill="true" autoScale="false" colHidden="false" locked="false" rowHidden="false" textHAlign="justify" textVAlign="top">
            <anchor moveWithCells="false" sizeWithCells="false">
              <xdr:from>
                <xdr:col>5</xdr:col>
                <xdr:colOff>113</xdr:colOff>
                <xdr:row>166</xdr:row>
                <xdr:rowOff>19</xdr:rowOff>
              </xdr:from>
              <xdr:to>
                <xdr:col>7</xdr:col>
                <xdr:colOff>5</xdr:colOff>
                <xdr:row>169</xdr:row>
                <xdr:rowOff>11</xdr:rowOff>
              </xdr:to>
            </anchor>
          </commentPr>
        </mc:Choice>
        <mc:Fallback/>
      </mc:AlternateContent>
    </comment>
    <comment ref="D453" authorId="0">
      <text>
        <r>
          <rPr>
            <sz val="10"/>
            <rFont val="Arial"/>
            <family val="2"/>
          </rPr>
          <t xml:space="preserve">Seges:</t>
        </r>
        <r>
          <rPr>
            <sz val="9"/>
            <color rgb="FF000000"/>
            <rFont val="Segoe UI"/>
            <family val="2"/>
            <charset val="1"/>
          </rPr>
          <t xml:space="preserve"> todos os itens relacionados a insumos deverão ser objeto de pesquisa de preços conforme diretrizes da Instrução Normativa específica (IN n° 3, de 20 de abril de 2017).
</t>
        </r>
      </text>
      <mc:AlternateContent>
        <mc:Choice Requires="v2">
          <commentPr autoFill="true" autoScale="false" colHidden="false" locked="false" rowHidden="false" textHAlign="justify" textVAlign="top">
            <anchor moveWithCells="false" sizeWithCells="false">
              <xdr:from>
                <xdr:col>4</xdr:col>
                <xdr:colOff>126</xdr:colOff>
                <xdr:row>458</xdr:row>
                <xdr:rowOff>18</xdr:rowOff>
              </xdr:from>
              <xdr:to>
                <xdr:col>6</xdr:col>
                <xdr:colOff>66</xdr:colOff>
                <xdr:row>462</xdr:row>
                <xdr:rowOff>10</xdr:rowOff>
              </xdr:to>
            </anchor>
          </commentPr>
        </mc:Choice>
        <mc:Fallback/>
      </mc:AlternateContent>
    </comment>
  </commentList>
</comments>
</file>

<file path=xl/sharedStrings.xml><?xml version="1.0" encoding="utf-8"?>
<sst xmlns="http://schemas.openxmlformats.org/spreadsheetml/2006/main" count="3886" uniqueCount="487">
  <si>
    <t xml:space="preserve">PLANILHA DE CUSTOS E FORMAÇÃO DE PREÇOS</t>
  </si>
  <si>
    <t xml:space="preserve">MODELO DE FORMAÇÃO DE CUSTO MENSAL PARA UM EMPREGADO </t>
  </si>
  <si>
    <t xml:space="preserve">*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</si>
  <si>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 xml:space="preserve">MÓDULO 1 - REMUNERAÇÃO</t>
  </si>
  <si>
    <t xml:space="preserve">* A remuneração é definida no art. 457 da Consolidação das Leis do Trabalho. 
* É composta por Salário Base, Adicionais (noturno, de insalubridade ou periculosidade) e gratificações, quando houver.</t>
  </si>
  <si>
    <t xml:space="preserve">SALÁRIO BASE</t>
  </si>
  <si>
    <t xml:space="preserve">* O Salário Base vem definido na Convenção Coletiva de Trabalho da categoria profissional a ser contratada para o objeto da prestação de serviço. 
* O contratante deverá observar se a CCT abrange o município de prestação de serviço e se está vigente.</t>
  </si>
  <si>
    <t xml:space="preserve">Cargo A</t>
  </si>
  <si>
    <t xml:space="preserve">Cargo B</t>
  </si>
  <si>
    <t xml:space="preserve">GRATIFICAÇÃO DE FUNÇÃO</t>
  </si>
  <si>
    <t xml:space="preserve">*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</si>
  <si>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 xml:space="preserve">Categoria</t>
  </si>
  <si>
    <t xml:space="preserve">Base de cálculo</t>
  </si>
  <si>
    <t xml:space="preserve">Percentual</t>
  </si>
  <si>
    <t xml:space="preserve">Valor da Gratificação</t>
  </si>
  <si>
    <t xml:space="preserve">ADICIONAIS (periculosidade ou insalubridade, se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</si>
  <si>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</si>
  <si>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 xml:space="preserve">ADICIONAL DE XXX</t>
  </si>
  <si>
    <t xml:space="preserve">Valor</t>
  </si>
  <si>
    <t xml:space="preserve">Cargo A (12x36 Diurno)</t>
  </si>
  <si>
    <t xml:space="preserve">Cargo A (12x36 Noturno)</t>
  </si>
  <si>
    <t xml:space="preserve">Cargo A Cargo A (44h semanais)</t>
  </si>
  <si>
    <t xml:space="preserve">Cargo B (12x36 Diurno)</t>
  </si>
  <si>
    <t xml:space="preserve">Cargo B (12x36 Noturno)</t>
  </si>
  <si>
    <t xml:space="preserve">Cargo B (44h semanais)</t>
  </si>
  <si>
    <t xml:space="preserve">ADICIONAL NOTURNO</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</si>
  <si>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</si>
  <si>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 xml:space="preserve">Base de Cálculo</t>
  </si>
  <si>
    <t xml:space="preserve">Proporção</t>
  </si>
  <si>
    <t xml:space="preserve">HORA NOTURNA REDUZIDA</t>
  </si>
  <si>
    <t xml:space="preserve">ADICIONAL POR TRABALHO NOTURNO</t>
  </si>
  <si>
    <t xml:space="preserve">Adicional Noturno</t>
  </si>
  <si>
    <t xml:space="preserve">Hora Noturna
Reduzida</t>
  </si>
  <si>
    <t xml:space="preserve">ADICIONAL XXX</t>
  </si>
  <si>
    <t xml:space="preserve">* Em caso de previsão de outros adicionais em Convenção Coletiva de Trabalho o órgão poderá utilizar este campo.</t>
  </si>
  <si>
    <t xml:space="preserve">Cargo A (44h semanais)</t>
  </si>
  <si>
    <t xml:space="preserve">Este quadro totaliza a remuneração devida ao trabalhador, conforme previsão da Consolidação das Leis do Trabalho e valores disponíveis na Convenção Coletiva para a categoria</t>
  </si>
  <si>
    <t xml:space="preserve">Salário Base</t>
  </si>
  <si>
    <t xml:space="preserve">Gratificação de função</t>
  </si>
  <si>
    <t xml:space="preserve">Adicional de Periculosidade ou Insalubridade</t>
  </si>
  <si>
    <t xml:space="preserve">Adicional XXX</t>
  </si>
  <si>
    <t xml:space="preserve">Total</t>
  </si>
  <si>
    <t xml:space="preserve">MÓDULO 2 - ENCARGOS E BENEFÍCIOS (ANUAIS, MENSAIS E DIÁRIOS)</t>
  </si>
  <si>
    <t xml:space="preserve">SUBMÓDULO 2.1 – 13° SALÁRIO, FÉRIAS E ADICIONAL DE FÉRIAS</t>
  </si>
  <si>
    <t xml:space="preserve">13° SALÁRIO
Previsto no Decreto 57.155, de 1965.</t>
  </si>
  <si>
    <t xml:space="preserve">Provisionamento Mensal</t>
  </si>
  <si>
    <t xml:space="preserve">FÉRIAS
Previsto no art. 7° da Constituição Federal</t>
  </si>
  <si>
    <t xml:space="preserve">ADICIONAL DE FÉRIAS - 1/3 CONSTITUCIONAL</t>
  </si>
  <si>
    <t xml:space="preserve">Alíquota Adicional</t>
  </si>
  <si>
    <t xml:space="preserve">13° Salário</t>
  </si>
  <si>
    <t xml:space="preserve">Férias </t>
  </si>
  <si>
    <t xml:space="preserve">1/3 Constitucional</t>
  </si>
  <si>
    <t xml:space="preserve">SUBMÓDULO 2.2 - ENCARGOS PREVIDENCIÁRIOS E FGTS</t>
  </si>
  <si>
    <t xml:space="preserve">* Previsto no art. 195 da Constituição Federal. 
* Os percentuais informados não são taxativos e deverão observar o enquadramento real das empresas prestadoras de serviço, em especial no que diz respeito ao SAT-GIIL/RAT.</t>
  </si>
  <si>
    <t xml:space="preserve">COMPOSIÇÃO DO GPS E FGTS</t>
  </si>
  <si>
    <t xml:space="preserve">Encargos</t>
  </si>
  <si>
    <t xml:space="preserve">INSS - empregador</t>
  </si>
  <si>
    <t xml:space="preserve">Salário-Educação</t>
  </si>
  <si>
    <t xml:space="preserve">SAT- GIL/RAT</t>
  </si>
  <si>
    <t xml:space="preserve">SESC</t>
  </si>
  <si>
    <t xml:space="preserve">SENAC</t>
  </si>
  <si>
    <t xml:space="preserve">SEBRAE</t>
  </si>
  <si>
    <t xml:space="preserve">INCRA</t>
  </si>
  <si>
    <t xml:space="preserve">FGTS</t>
  </si>
  <si>
    <t xml:space="preserve">TOTAL</t>
  </si>
  <si>
    <t xml:space="preserve">GPS - GUIA DA PREVIDÊNCIA SOCIAL</t>
  </si>
  <si>
    <t xml:space="preserve">FGTS - FUNDO DE GARANTIA POR TEMPO DE SERVIÇO</t>
  </si>
  <si>
    <t xml:space="preserve">GPS</t>
  </si>
  <si>
    <t xml:space="preserve">SUBMÓDULO 2.3 - BENEFÍCIOS MENSAIS E DIÁRIOS</t>
  </si>
  <si>
    <t xml:space="preserve">*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</si>
  <si>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 xml:space="preserve">VALE TRANSPORTE</t>
  </si>
  <si>
    <t xml:space="preserve">CUSTO DA PASSAGEM</t>
  </si>
  <si>
    <t xml:space="preserve">Vr. Unitário</t>
  </si>
  <si>
    <t xml:space="preserve">Vales por dia </t>
  </si>
  <si>
    <t xml:space="preserve">Dias efetivamente trabalhados</t>
  </si>
  <si>
    <t xml:space="preserve">Custo total</t>
  </si>
  <si>
    <t xml:space="preserve">DESCONTO DO VALE TRANSPORTE</t>
  </si>
  <si>
    <t xml:space="preserve">Proporcionalidade</t>
  </si>
  <si>
    <t xml:space="preserve">Desconto</t>
  </si>
  <si>
    <t xml:space="preserve">CUSTO EFETIVO DO VALE TRANSPORTE</t>
  </si>
  <si>
    <t xml:space="preserve">Valor do desconto</t>
  </si>
  <si>
    <t xml:space="preserve">Custo efetivo</t>
  </si>
  <si>
    <t xml:space="preserve">VALE ALIMENTAÇÃO/REFEIÇÃO</t>
  </si>
  <si>
    <t xml:space="preserve">Valor diário</t>
  </si>
  <si>
    <t xml:space="preserve">DESCONTO DO VALE ALIMENTAÇÃO/REFEIÇÃO</t>
  </si>
  <si>
    <t xml:space="preserve">CUSTO EFETIVO DO VALE ALIMENTAÇÃO/REFEIÇÃO</t>
  </si>
  <si>
    <r>
      <rPr>
        <b val="true"/>
        <sz val="12"/>
        <color rgb="FF000000"/>
        <rFont val="Times New Roman"/>
        <family val="1"/>
        <charset val="1"/>
      </rPr>
      <t xml:space="preserve">BENEFÍCIO XXX
</t>
    </r>
    <r>
      <rPr>
        <sz val="12"/>
        <color rgb="FFFF0000"/>
        <rFont val="Times New Roman"/>
        <family val="1"/>
        <charset val="1"/>
      </rPr>
      <t xml:space="preserve">Utilizar este campo em caso de outros benefícios previstos em Convenção Coletiva, sempre especificando o tipo, finalidade e previsão legal do mesmo.</t>
    </r>
  </si>
  <si>
    <t xml:space="preserve">BENEFÍCIO xxx</t>
  </si>
  <si>
    <r>
      <rPr>
        <b val="true"/>
        <sz val="12"/>
        <color rgb="FF000000"/>
        <rFont val="Times New Roman"/>
        <family val="1"/>
        <charset val="1"/>
      </rPr>
      <t xml:space="preserve">BENEFÍCIO YYY
</t>
    </r>
    <r>
      <rPr>
        <sz val="12"/>
        <color rgb="FFFF0000"/>
        <rFont val="Times New Roman"/>
        <family val="1"/>
        <charset val="1"/>
      </rPr>
      <t xml:space="preserve">Utilizar este campo em caso de outros benefícios previstos em Convenção Coletiva, sempre especificando o tipo, finalidade e previsão legal do mesmo.</t>
    </r>
  </si>
  <si>
    <t xml:space="preserve">BENEFÍCIO yyy</t>
  </si>
  <si>
    <t xml:space="preserve">Vale Transporte</t>
  </si>
  <si>
    <t xml:space="preserve">Vale Refeição</t>
  </si>
  <si>
    <t xml:space="preserve">Benefício x</t>
  </si>
  <si>
    <t xml:space="preserve">Benefício y</t>
  </si>
  <si>
    <t xml:space="preserve">Submódulo 2.1</t>
  </si>
  <si>
    <t xml:space="preserve">Submódulo 2.2</t>
  </si>
  <si>
    <t xml:space="preserve">Submódulo 2.3</t>
  </si>
  <si>
    <t xml:space="preserve">MÓDULO 3 - PROVISÃO PARA RESCISÃO</t>
  </si>
  <si>
    <t xml:space="preserve">* Este módulo destina-se a calcular o custo de possível desligamento de um empregado vinculado ao contrato de prestação de seviços. 
* Na metodologia Seges calcula-se uma probabilidade de ocorrência, por tipos de desligamentos, como fator de ponderação do custo total.</t>
  </si>
  <si>
    <t xml:space="preserve">PERCENTUAIS POR TIPO DE
 DESLIGAMENTO</t>
  </si>
  <si>
    <t xml:space="preserve">Tipos</t>
  </si>
  <si>
    <t xml:space="preserve">Demissão 
SEM  justa Causa</t>
  </si>
  <si>
    <t xml:space="preserve">SEM justa Causa
AP INDENIZADO</t>
  </si>
  <si>
    <t xml:space="preserve">SEM justa Causa 
AP TRABALHADO</t>
  </si>
  <si>
    <t xml:space="preserve">Demissão
 COM  justa Causa</t>
  </si>
  <si>
    <t xml:space="preserve">Desligamentos 
OUTROS TIPOS</t>
  </si>
  <si>
    <t xml:space="preserve">SUBMÓDULO 3.1 - AVISO PRÉVIO INDENIZADO</t>
  </si>
  <si>
    <t xml:space="preserve">*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</si>
  <si>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 xml:space="preserve">AVISO PRÉVIO INDENIZADO</t>
  </si>
  <si>
    <t xml:space="preserve">MULTA DO FGTS E CONTRIBUIÇÃO SOCIAL SOBRE O AVISO PRÉVIO INDENIZADO</t>
  </si>
  <si>
    <t xml:space="preserve">Percentual da 
Multa</t>
  </si>
  <si>
    <t xml:space="preserve">SUBMÓDULO 3.1 - CUSTO DO AVISO PRÉVIO INDENIZADO</t>
  </si>
  <si>
    <t xml:space="preserve">SUBMÓDULO 3.2 - AVISO PRÉVIO TRABALHADO</t>
  </si>
  <si>
    <t xml:space="preserve">*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</si>
  <si>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 xml:space="preserve">AVISO PRÉVIO TRABALHADO</t>
  </si>
  <si>
    <t xml:space="preserve">MULTA DO FGTS E CONTRIBUIÇÃO SOCIAL SOBRE O AVISO PRÉVIO TRABALHADO</t>
  </si>
  <si>
    <t xml:space="preserve">SUBMÓDULO 3.2 - CUSTO DO AVISO PRÉVIO TRABALHADO</t>
  </si>
  <si>
    <t xml:space="preserve">SUBMÓDULO 3.3 - DEMISSÃO POR JUSTA CAUSA</t>
  </si>
  <si>
    <t xml:space="preserve">*Na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</si>
  <si>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 xml:space="preserve">BASE DE CÁLCULO PARA DEMISSÃO POR JUSTA CAUSA</t>
  </si>
  <si>
    <t xml:space="preserve">Valor provisionado do 13º Salário</t>
  </si>
  <si>
    <t xml:space="preserve">Valor provisionado das Férias</t>
  </si>
  <si>
    <t xml:space="preserve">Valor provisionado do Adicional de Férias</t>
  </si>
  <si>
    <t xml:space="preserve">SUBMÓDULO 3.3 - CUSTO DA DEMISSÃO COM JUSTA CAUSA</t>
  </si>
  <si>
    <t xml:space="preserve">Submódulo 3.1</t>
  </si>
  <si>
    <t xml:space="preserve">Submódulo 3.2</t>
  </si>
  <si>
    <t xml:space="preserve">Submódulo 3.3</t>
  </si>
  <si>
    <t xml:space="preserve">MÓDULO 4 - CUSTO DE REPOSIÇÃO DO PROFISSIONAL AUSENTE</t>
  </si>
  <si>
    <t xml:space="preserve">*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</si>
  <si>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 xml:space="preserve">Porobabilidade de ocorrência de ausências legais, conforme previsão do art. 473 da Consolidação das Leis do Trabalho.</t>
  </si>
  <si>
    <t xml:space="preserve">Memória de Cálculo - número de dias de reposição do profissional ausente para cada evento </t>
  </si>
  <si>
    <t xml:space="preserve">Incidencia anual</t>
  </si>
  <si>
    <t xml:space="preserve">Duração Legal  
da Ausência</t>
  </si>
  <si>
    <t xml:space="preserve">12x36</t>
  </si>
  <si>
    <t xml:space="preserve">44h</t>
  </si>
  <si>
    <t xml:space="preserve">Proporção dias afetados</t>
  </si>
  <si>
    <t xml:space="preserve">Dias de reposição</t>
  </si>
  <si>
    <t xml:space="preserve">Férias</t>
  </si>
  <si>
    <t xml:space="preserve">Ausência justificada</t>
  </si>
  <si>
    <t xml:space="preserve">Acidente trabalho</t>
  </si>
  <si>
    <t xml:space="preserve">Afastamento por doença</t>
  </si>
  <si>
    <t xml:space="preserve">Consulta médica filho</t>
  </si>
  <si>
    <t xml:space="preserve">Óbitos na família</t>
  </si>
  <si>
    <t xml:space="preserve">Casamento</t>
  </si>
  <si>
    <t xml:space="preserve">Doação de sangue</t>
  </si>
  <si>
    <t xml:space="preserve">Testemunho</t>
  </si>
  <si>
    <t xml:space="preserve">Paternidade</t>
  </si>
  <si>
    <t xml:space="preserve">Maternidade</t>
  </si>
  <si>
    <t xml:space="preserve">Consulta pré-natal</t>
  </si>
  <si>
    <t xml:space="preserve">ESTIMATIVA DA NECESSIDADE DE REPOSIÇÃO DE PROFISSIONAL</t>
  </si>
  <si>
    <t xml:space="preserve">Composição</t>
  </si>
  <si>
    <t xml:space="preserve">ESCALAS -  Cargo A</t>
  </si>
  <si>
    <t xml:space="preserve"> 12 x 36 D</t>
  </si>
  <si>
    <t xml:space="preserve">12 x 36 N</t>
  </si>
  <si>
    <t xml:space="preserve">44 SEM</t>
  </si>
  <si>
    <t xml:space="preserve">Total Para reposição</t>
  </si>
  <si>
    <t xml:space="preserve">SUBMÓDULO 4.1 - AUSÊNCIAS LEGAIS</t>
  </si>
  <si>
    <t xml:space="preserve">*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</si>
  <si>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 xml:space="preserve">CUSTO DIÁRIO PARA O REPOSITOR</t>
  </si>
  <si>
    <t xml:space="preserve">Divisor do dia</t>
  </si>
  <si>
    <t xml:space="preserve">Custo diário</t>
  </si>
  <si>
    <t xml:space="preserve">Necessidade de Reposição</t>
  </si>
  <si>
    <t xml:space="preserve">Custo anual</t>
  </si>
  <si>
    <t xml:space="preserve">Custo mensal</t>
  </si>
  <si>
    <t xml:space="preserve">SUBMÓDULO 4.2 - INTRAJORNADA</t>
  </si>
  <si>
    <t xml:space="preserve">*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</si>
  <si>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 xml:space="preserve">CUSTO POR HORA DO REPOSITOR</t>
  </si>
  <si>
    <t xml:space="preserve">divisor de hora</t>
  </si>
  <si>
    <t xml:space="preserve">Valor da hora</t>
  </si>
  <si>
    <t xml:space="preserve">Necessidade de Reposição (horas)</t>
  </si>
  <si>
    <t xml:space="preserve">Submódulo 4.1</t>
  </si>
  <si>
    <t xml:space="preserve">Submódulo 4.2</t>
  </si>
  <si>
    <t xml:space="preserve">MÓDULO 5 - INSUMOS DE MÃO DE OBRA</t>
  </si>
  <si>
    <t xml:space="preserve">UNIFORMES - COMPOSIÇÃO - VALOR ANUAL </t>
  </si>
  <si>
    <t xml:space="preserve">Item</t>
  </si>
  <si>
    <t xml:space="preserve">qte</t>
  </si>
  <si>
    <t xml:space="preserve">Vr. Unitario</t>
  </si>
  <si>
    <t xml:space="preserve">Calça</t>
  </si>
  <si>
    <t xml:space="preserve">Camisa</t>
  </si>
  <si>
    <t xml:space="preserve">Sapato</t>
  </si>
  <si>
    <t xml:space="preserve">especificar demais itens</t>
  </si>
  <si>
    <t xml:space="preserve">Custo anual por Pessoa  </t>
  </si>
  <si>
    <t xml:space="preserve">UNIFORMES</t>
  </si>
  <si>
    <t xml:space="preserve">Custo mensal </t>
  </si>
  <si>
    <t xml:space="preserve">Equipamentos  </t>
  </si>
  <si>
    <t xml:space="preserve">Descrição</t>
  </si>
  <si>
    <t xml:space="preserve">Cotação</t>
  </si>
  <si>
    <t xml:space="preserve">Duração dos itens 
(vida útil)</t>
  </si>
  <si>
    <t xml:space="preserve">12x36 h</t>
  </si>
  <si>
    <t xml:space="preserve">44 horas</t>
  </si>
  <si>
    <t xml:space="preserve">Valor total </t>
  </si>
  <si>
    <t xml:space="preserve">CUSTO MENSAL DOS EQUIPAMENTOS</t>
  </si>
  <si>
    <t xml:space="preserve">Valor por empregado</t>
  </si>
  <si>
    <t xml:space="preserve">Custo com Uniformes</t>
  </si>
  <si>
    <t xml:space="preserve">Custo com Equipamentos</t>
  </si>
  <si>
    <t xml:space="preserve">MÓDULO 6 - CUSTOS INDIRETOS, TRIBUTOS E LUCRO</t>
  </si>
  <si>
    <t xml:space="preserve">INFORMAÇÃO DE PERCENTUAIS ESTIMADOS DE CITL</t>
  </si>
  <si>
    <t xml:space="preserve">Custos Indiretos</t>
  </si>
  <si>
    <t xml:space="preserve">Tributos</t>
  </si>
  <si>
    <t xml:space="preserve">Lucro</t>
  </si>
  <si>
    <t xml:space="preserve">RATEIO DO Cargo B</t>
  </si>
  <si>
    <t xml:space="preserve">*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</si>
  <si>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 xml:space="preserve">RATEIO DA CHEFIA DE CAMPO</t>
  </si>
  <si>
    <t xml:space="preserve">Subordinados</t>
  </si>
  <si>
    <t xml:space="preserve">CUSTO DO TRABALHADOR</t>
  </si>
  <si>
    <t xml:space="preserve">CUSTO TOTAL POR TRABALHADOR</t>
  </si>
  <si>
    <t xml:space="preserve">Módulo</t>
  </si>
  <si>
    <t xml:space="preserve">12x36 Diurno</t>
  </si>
  <si>
    <t xml:space="preserve">12x36 Noturno</t>
  </si>
  <si>
    <t xml:space="preserve">44h Semanais</t>
  </si>
  <si>
    <t xml:space="preserve">Remuneração</t>
  </si>
  <si>
    <t xml:space="preserve">Encargos e Benefícios</t>
  </si>
  <si>
    <t xml:space="preserve">Rescisão</t>
  </si>
  <si>
    <t xml:space="preserve">Reposição do Profissional Ausente</t>
  </si>
  <si>
    <t xml:space="preserve">Insumos Diversos</t>
  </si>
  <si>
    <t xml:space="preserve">Custos Indiretos, Tributos e Lucro</t>
  </si>
  <si>
    <t xml:space="preserve">Rateio da Chefia de Campo</t>
  </si>
  <si>
    <t xml:space="preserve">Valor por Empregado</t>
  </si>
  <si>
    <t xml:space="preserve">Valor por Posto</t>
  </si>
  <si>
    <t xml:space="preserve">MODELO PARA A CONSOLIDAÇÃO E APRESENTAÇÃO DE PROPOSTAS</t>
  </si>
  <si>
    <t xml:space="preserve">1. DISCRIMINAÇÃO DOS SERVIÇOS (DADOS REFERENTES À CONTRATAÇÃO)</t>
  </si>
  <si>
    <t xml:space="preserve">A</t>
  </si>
  <si>
    <t xml:space="preserve">Nº do Processo</t>
  </si>
  <si>
    <t xml:space="preserve">19.699/2026</t>
  </si>
  <si>
    <t xml:space="preserve">B</t>
  </si>
  <si>
    <t xml:space="preserve">Modalidade Licitação </t>
  </si>
  <si>
    <t xml:space="preserve">Pregão Eletrônico</t>
  </si>
  <si>
    <t xml:space="preserve">C</t>
  </si>
  <si>
    <t xml:space="preserve">Data de apresentação da proposta (dia/mês/ano):</t>
  </si>
  <si>
    <t xml:space="preserve">D</t>
  </si>
  <si>
    <t xml:space="preserve">Município/UF</t>
  </si>
  <si>
    <t xml:space="preserve">Lucas do Rio Verde/MT</t>
  </si>
  <si>
    <t xml:space="preserve">E</t>
  </si>
  <si>
    <t xml:space="preserve">Número de meses de execução contratual:</t>
  </si>
  <si>
    <t xml:space="preserve">F</t>
  </si>
  <si>
    <t xml:space="preserve">Tipo de Serviço (mesmo serviço com características distintas)</t>
  </si>
  <si>
    <t xml:space="preserve">Serviço de Mão de Obra de Apoio Administrativo I 40H</t>
  </si>
  <si>
    <t xml:space="preserve">G</t>
  </si>
  <si>
    <t xml:space="preserve">Unidade de Medida</t>
  </si>
  <si>
    <t xml:space="preserve">Posto/Mês</t>
  </si>
  <si>
    <t xml:space="preserve">H</t>
  </si>
  <si>
    <t xml:space="preserve">Classificação Brasileira de Ocupações (CBO)</t>
  </si>
  <si>
    <t xml:space="preserve">4110-05</t>
  </si>
  <si>
    <t xml:space="preserve">I</t>
  </si>
  <si>
    <t xml:space="preserve">Salário Normativo da Categoria Profissional 44H</t>
  </si>
  <si>
    <t xml:space="preserve">J</t>
  </si>
  <si>
    <t xml:space="preserve">Categoria Profissional (vinculada à execução contratual)</t>
  </si>
  <si>
    <t xml:space="preserve">Empregados de Empresas de Asseio e Conservação </t>
  </si>
  <si>
    <t xml:space="preserve">K</t>
  </si>
  <si>
    <t xml:space="preserve">Ano Acordo, Convenção ou Dissídio Coletivo</t>
  </si>
  <si>
    <t xml:space="preserve">2026</t>
  </si>
  <si>
    <t xml:space="preserve">L</t>
  </si>
  <si>
    <t xml:space="preserve">Nº de registro do Acordo, Convenção ou Dissídio Coletivo</t>
  </si>
  <si>
    <t xml:space="preserve">MT000140/2026</t>
  </si>
  <si>
    <t xml:space="preserve">M</t>
  </si>
  <si>
    <t xml:space="preserve">Data-Base da Categoria (dia/mês/ano)</t>
  </si>
  <si>
    <t xml:space="preserve">Módulo 1 - Composição da Remuneração</t>
  </si>
  <si>
    <t xml:space="preserve">Salário normativo</t>
  </si>
  <si>
    <t xml:space="preserve">Composição da Remuneração</t>
  </si>
  <si>
    <t xml:space="preserve">Valor (R$)</t>
  </si>
  <si>
    <t xml:space="preserve">Salário-Base</t>
  </si>
  <si>
    <t xml:space="preserve">Adicional de Assiduidade</t>
  </si>
  <si>
    <t xml:space="preserve">Horas Extras 50% (Máximo 30 horas/mês)</t>
  </si>
  <si>
    <t xml:space="preserve">Horas Extras 100% (Máximo 12 horas/mês)</t>
  </si>
  <si>
    <t xml:space="preserve">Salário-Base: Foi utilizado como referência a 3ª Faixa Salarial da  CCT MT000140/2026</t>
  </si>
  <si>
    <t xml:space="preserve">Para cálculos do item 1(A) foi usado o salário de referência da faixa salarial para carga horária de 44h semanais dividido por 220, chegou-se no valor da hora trabalhada, multiplicou-se pela carga horária mensal a ser realizada, utilizando o seguinte cálculo = R$ 1.965,09/220 = 8,93 (valor da hora) x 200 (carga horária mensal a ser trabalhada) resultando em um salário base de R$ 1.786,45</t>
  </si>
  <si>
    <t xml:space="preserve">Para cálculos do item 1(C) Será permitido a realização de 30 horas extras no mês, mediante autorização prévia. O valor da hora de referência foi estabelecido da seguinte forma: ((Salário base/carga horária 200h) * adicional 50% * quantidade máxima de 30 horas).</t>
  </si>
  <si>
    <t xml:space="preserve">Para cálculos do item 1(D) Será permitido a realização de 12 horas extras no mês, mediante autorização prévia. O valor da hora de referência foi estabelecido da seguinte forma: ((Salário base/carga horária 200h) * adicional 100% * quantidade máxima de 12 horas).</t>
  </si>
  <si>
    <t xml:space="preserve">Módulo 2 - Encargos e Benefícios Anuais, Mensais e Diários</t>
  </si>
  <si>
    <t xml:space="preserve">BASE DE CÁLCULO PARA O MÓDULO 2.1: </t>
  </si>
  <si>
    <t xml:space="preserve"> MÓDULO 1</t>
  </si>
  <si>
    <t xml:space="preserve">Submódulo 2.1 - 13º (décimo terceiro) Salário, Férias e Adicional de Férias</t>
  </si>
  <si>
    <t xml:space="preserve">2.1</t>
  </si>
  <si>
    <t xml:space="preserve">13º (décimo terceiro) Salário, Férias e Adicional de Férias</t>
  </si>
  <si>
    <t xml:space="preserve">Percentual (%)</t>
  </si>
  <si>
    <t xml:space="preserve">13º (décimo terceiro) Salário</t>
  </si>
  <si>
    <t xml:space="preserve">Adicional de Férias</t>
  </si>
  <si>
    <t xml:space="preserve">Para cálculos do itens 2.1 (A.B): Calculo mensal representando 12 meses, logo, 1/12 (um doze avos), (100%/12)=8,333% (100% remuneração/12 meses)
Para cálculo do item 2.1.C: O adicional de férias corresponde a 1/3 da remuneração mensal, logo, 100%/3/12=2,7778%</t>
  </si>
  <si>
    <t xml:space="preserve">BASE DE CÁLCULO PARA O MÓDULO 2.2:</t>
  </si>
  <si>
    <t xml:space="preserve"> MÓDULO 2.1</t>
  </si>
  <si>
    <t xml:space="preserve">Submódulo 2.2 - Encargos Previdenciários (GPS), Fundo de Garantia por Tempo de Serviço (FGTS) e outras contribuições.</t>
  </si>
  <si>
    <t xml:space="preserve">2.2</t>
  </si>
  <si>
    <t xml:space="preserve">GPS, FGTS e outras contribuições</t>
  </si>
  <si>
    <t xml:space="preserve">INSS</t>
  </si>
  <si>
    <t xml:space="preserve">Salário Educação</t>
  </si>
  <si>
    <t xml:space="preserve">RAT X FAP (Riscos ambientais no trabalho x Fator acidentário de prevenção)</t>
  </si>
  <si>
    <t xml:space="preserve">SESC ou SESI</t>
  </si>
  <si>
    <t xml:space="preserve">SENAI - SENAC</t>
  </si>
  <si>
    <t xml:space="preserve">Total </t>
  </si>
  <si>
    <t xml:space="preserve">Nota Explicativa: Módulo de preenchimento conforme regime de enquadramento da empresa.</t>
  </si>
  <si>
    <t xml:space="preserve">Nos módulos preenchidos foram considerados os maiores índices percentuais e considerando que a empresa não esteja enquadrada no Simples Nacional.</t>
  </si>
  <si>
    <t xml:space="preserve">Submódulo 2.3 - Benefícios Mensais e Diários.</t>
  </si>
  <si>
    <t xml:space="preserve">2.3</t>
  </si>
  <si>
    <t xml:space="preserve">Benefícios Mensais e Diários</t>
  </si>
  <si>
    <t xml:space="preserve">A.1</t>
  </si>
  <si>
    <t xml:space="preserve">Auxílio Transporte Bruto</t>
  </si>
  <si>
    <t xml:space="preserve">A.2</t>
  </si>
  <si>
    <r>
      <rPr>
        <sz val="10"/>
        <color rgb="FF000000"/>
        <rFont val="Times New Roman"/>
        <family val="1"/>
        <charset val="1"/>
      </rPr>
      <t xml:space="preserve">(-) Dedução do Vale Transporte</t>
    </r>
    <r>
      <rPr>
        <sz val="8"/>
        <color rgb="FF000000"/>
        <rFont val="Times New Roman"/>
        <family val="1"/>
        <charset val="1"/>
      </rPr>
      <t xml:space="preserve"> (até 6% do salário base, não considerados horas extras e adicionais)</t>
    </r>
  </si>
  <si>
    <t xml:space="preserve">A.3</t>
  </si>
  <si>
    <t xml:space="preserve">Auxílio Transporte Líquido ( A.1 - A.2 )</t>
  </si>
  <si>
    <t xml:space="preserve">B.1</t>
  </si>
  <si>
    <t xml:space="preserve">Auxílio-Refeição/Alimentação Bruto</t>
  </si>
  <si>
    <t xml:space="preserve">B.2</t>
  </si>
  <si>
    <r>
      <rPr>
        <sz val="10"/>
        <color rgb="FF000000"/>
        <rFont val="Times New Roman"/>
        <family val="1"/>
        <charset val="1"/>
      </rPr>
      <t xml:space="preserve">(-) Dedução do Auxílio-Refeição </t>
    </r>
    <r>
      <rPr>
        <sz val="8"/>
        <color rgb="FF000000"/>
        <rFont val="Times New Roman"/>
        <family val="1"/>
        <charset val="1"/>
      </rPr>
      <t xml:space="preserve">(até 5% do valor do vale estipulado na CCT não considerados horas extras e adicionais)</t>
    </r>
  </si>
  <si>
    <t xml:space="preserve">B.3</t>
  </si>
  <si>
    <t xml:space="preserve">Auxílio-Refeição/Alimentação Líquido  ( B.1 - B.2 )</t>
  </si>
  <si>
    <t xml:space="preserve">Cesta Assiduidade</t>
  </si>
  <si>
    <t xml:space="preserve">Seguro de Vida</t>
  </si>
  <si>
    <t xml:space="preserve">Outros</t>
  </si>
  <si>
    <t xml:space="preserve">Item 2.3(A.1): Calculo do valor do vale transporte corresponde a 02 vales diários (R$ 4,50) * 21 dias trabalhados. O valor unitário do vale é igual R$ 4,50, conforme disposto no Decreto municipal 5.991/2022.
Item 2.3 (B.1): Para calculo foi utilizado como referência 21 dias efetivamente trabalhado, multiplicado pelo valor unitário do vale em R$ 25,66, conforme estipulado na CCT MT000140/2026 - Clausula Décima Quinta.
Item 2.3 (C): Valor utilizado conforme a CCT MT000140/2026 - Clausula Nona.
Item 2.3 (D): Seguro obrigatório, conforme CCT MT000140/2026 - Clausula Décima Oitava. Para estimativa do valor foi utilizado o valor praticado de R$ 2,98 no Contrato nº 081/2025 pela Prefeitura de Lucas do Rio Verde/MT.</t>
  </si>
  <si>
    <t xml:space="preserve">Quadro-Resumo do Módulo 2 - Encargos e Benefícios anuais, mensais e diários</t>
  </si>
  <si>
    <t xml:space="preserve">Encargos e Benefícios Anuais, Mensais e Diários</t>
  </si>
  <si>
    <t xml:space="preserve">13º (décimo terceiro) Salário, Férias e Adicional de Férias (Submódulo 2.1)</t>
  </si>
  <si>
    <t xml:space="preserve">GPS, FGTS e outras contribuições (Submódulo 2.2)</t>
  </si>
  <si>
    <t xml:space="preserve">Benefícios Mensais e Diários (Submódulo 2.3)</t>
  </si>
  <si>
    <t xml:space="preserve">BASE DE CÁLCULO PARA O MÓDULO 3:
(Composição da remuneração + encargos)</t>
  </si>
  <si>
    <t xml:space="preserve">MÓDULO 2.1</t>
  </si>
  <si>
    <t xml:space="preserve">Módulo 3 - Provisão para Rescisão</t>
  </si>
  <si>
    <t xml:space="preserve">Provisão para Rescisão</t>
  </si>
  <si>
    <t xml:space="preserve">Aviso Prévio Indenizado</t>
  </si>
  <si>
    <t xml:space="preserve">Incidência do FGTS sobre o Aviso Prévio Indenizado</t>
  </si>
  <si>
    <t xml:space="preserve">Multa do FGTS e contribuição social sobre o Aviso Prévio Indenizado</t>
  </si>
  <si>
    <t xml:space="preserve">Aviso Prévio Trabalhado</t>
  </si>
  <si>
    <t xml:space="preserve">Incidência de GPS, FGTS e outras contribuições sobre o Aviso Prévio Trabalhado</t>
  </si>
  <si>
    <t xml:space="preserve">Multa do FGTS e contribuição social sobre o Aviso Prévio Trabalhado</t>
  </si>
  <si>
    <t xml:space="preserve">Item 3.A: 5,55% - Percentual de empregados demitidos que não trabalham durante o aviso prévio, acordão TCU nº 1.904/2007, 1/12= 1 mês não trabalhado/12
Item 3.B: 8% FGTS * 046% Aviso prévio indenizado = 0,037%
Item 3.C: 8% FGTS * 40% Valor multa FGTS * 5,55% Percentual de empregados demitidos) = 0,18%
Item 3.D: [( 1 (remuneração integral)/30 (dias)*7 (nº dias de aviso prévio que se ausenta)/12 (meses)] = 1,94%
Item 3.E: (% total do submódulo 2.2) * ( % Item 3-D Aviso Prévio Trabalhado)
Item 3.F: 8% alíquota FGTS * 40% valor multa FGTS trabalhado
</t>
  </si>
  <si>
    <t xml:space="preserve">BASE DE CÁLCULO PARA O MÓDULO 4: 
MÓDULO 1 + MÓDULO 2.1 + (MÓDULO 2.3 - Aux. Transp. Liq. - Aux. Alimentação Liq.) + MÓDULO 3</t>
  </si>
  <si>
    <t xml:space="preserve">MÓDULO 1</t>
  </si>
  <si>
    <t xml:space="preserve">MÓDULO 2.3*</t>
  </si>
  <si>
    <t xml:space="preserve">MÓDULO 3</t>
  </si>
  <si>
    <t xml:space="preserve">TOTAL </t>
  </si>
  <si>
    <t xml:space="preserve">Módulo 2.3*: Foi considerado na base cálculos para o módulo 4, apenas os benefícios não transferíveis do colaborador titular para o substituto.</t>
  </si>
  <si>
    <t xml:space="preserve">Módulo 4 - Custo de Reposição do Profissional Ausente</t>
  </si>
  <si>
    <t xml:space="preserve">Submódulo 4.1 - Substituto nas Ausências Legais</t>
  </si>
  <si>
    <t xml:space="preserve">4.1</t>
  </si>
  <si>
    <t xml:space="preserve">Ausências Legais</t>
  </si>
  <si>
    <t xml:space="preserve">Substituto na cobertura de Férias</t>
  </si>
  <si>
    <t xml:space="preserve">Substituto na cobertura de Ausências Legais</t>
  </si>
  <si>
    <t xml:space="preserve">Substituto na cobertura de Licença-Paternidade</t>
  </si>
  <si>
    <t xml:space="preserve">Substituto na cobertura de Ausência por acidente de trabalho</t>
  </si>
  <si>
    <t xml:space="preserve">Substituto na cobertura de Afastamento Maternidade</t>
  </si>
  <si>
    <t xml:space="preserve">Substituto na cobertura de Outras ausências (especificar)</t>
  </si>
  <si>
    <t xml:space="preserve">Item 4.1.B: (5,96 média de dias ausentes IBGE/365 dias ano) = 1,63%
Item 4.1.C: [(5 dias licença paternidade/30 dias)/12 meses]*0,015 média de trabalhadores que são pais durante o ano IBGE = 0,02%
Item 4.1.D: [(15 numero de dias que o empregado repousa)/30 dias mes)/12 meses]*8% média trabalhadores que sofrem acidente/ano IBGE= 0,33%
Item 4.1.E: [ 0,02 indice de ocorrencia IBGE (4 meses de licença maternidade) /12 meses]= 0,056%</t>
  </si>
  <si>
    <t xml:space="preserve">Submódulo 4.2  - Incidências sobre o Substituto nas Ausências Legais</t>
  </si>
  <si>
    <t xml:space="preserve">4.2</t>
  </si>
  <si>
    <t xml:space="preserve">Incidência do Submódulo 2.2 sobre o Substituto nas Ausências Legais</t>
  </si>
  <si>
    <t xml:space="preserve">Quadro-Resumo do Módulo 4 - Custo de Reposição do Profissional Ausente</t>
  </si>
  <si>
    <t xml:space="preserve">Custo de Reposição do Profissional Ausente</t>
  </si>
  <si>
    <t xml:space="preserve">Módulo 5 - Insumos Diversos</t>
  </si>
  <si>
    <t xml:space="preserve">Uniformes (Retirado da planilha de balizamento)</t>
  </si>
  <si>
    <t xml:space="preserve">EPIS (Não se aplica)</t>
  </si>
  <si>
    <t xml:space="preserve">BASE DE CÁLCULO PARA O CUSTO INDIRETO: MÓDULO 1 + MÓDULO 2 + MÓDULO 3 + MÓDULO 4 + MÓDULO 5</t>
  </si>
  <si>
    <t xml:space="preserve">MÓDULO 2</t>
  </si>
  <si>
    <t xml:space="preserve">MÓDULO 4</t>
  </si>
  <si>
    <t xml:space="preserve">MÓDULO 5</t>
  </si>
  <si>
    <t xml:space="preserve">BASE DE CÁLCULO PARA O LUCRO: 
MÓDULO 1 + MÓDULO 2 + MÓDULO 3 + MÓDULO 4 + MÓDULO 5 + CUSTO INDIRETO</t>
  </si>
  <si>
    <t xml:space="preserve">CUSTO INDIRETO</t>
  </si>
  <si>
    <t xml:space="preserve">Módulo 6 - Custos Indiretos, Tributos e Lucro</t>
  </si>
  <si>
    <t xml:space="preserve">  FATURAMENTO </t>
  </si>
  <si>
    <r>
      <rPr>
        <b val="true"/>
        <sz val="10"/>
        <color rgb="FF0033CC"/>
        <rFont val="Times New Roman"/>
        <family val="1"/>
        <charset val="1"/>
      </rPr>
      <t xml:space="preserve">BASE DE CÁLCULO DOS TRIBUTOS  = </t>
    </r>
    <r>
      <rPr>
        <b val="true"/>
        <sz val="10"/>
        <color rgb="FF000000"/>
        <rFont val="Times New Roman"/>
        <family val="1"/>
        <charset val="1"/>
      </rPr>
      <t xml:space="preserve">( Faturamento / ( 1 - % Tributos ) </t>
    </r>
  </si>
  <si>
    <t xml:space="preserve">PIS</t>
  </si>
  <si>
    <t xml:space="preserve">COFINS</t>
  </si>
  <si>
    <t xml:space="preserve">ISSQN</t>
  </si>
  <si>
    <t xml:space="preserve">Item 6.A: Maximo 5% (Acordão TCU nº 1.753/2008)
Item 6.B: Maximo 6,79% (Fundação Instituto e Pesquisa FIA)</t>
  </si>
  <si>
    <t xml:space="preserve">2. QUADRO-RESUMO DO CUSTO POR EMPREGADO</t>
  </si>
  <si>
    <t xml:space="preserve">Mão de obra vinculada à execução contratual (valor por empregado)</t>
  </si>
  <si>
    <t xml:space="preserve">Subtotal (A + B +C+ D+E)</t>
  </si>
  <si>
    <t xml:space="preserve">Módulo 6 – Custos Indiretos, Tributos e Lucro</t>
  </si>
  <si>
    <t xml:space="preserve">Valor Total por Posto </t>
  </si>
  <si>
    <t xml:space="preserve">As informações de valores e percentuais foram inseridas e são de responsabilidade do Servidor RAY DAMASCENO SILVA, lotada na Secretaria Municipal de Governo e Administração, sob Matrícula n° 4880, com base  na Instrução Normativa Nº 01, DE 17 JANEIRO DE 2020 - SEPLAG/MT.</t>
  </si>
  <si>
    <r>
      <rPr>
        <b val="true"/>
        <sz val="10"/>
        <rFont val="Times New Roman"/>
        <family val="1"/>
        <charset val="1"/>
      </rPr>
      <t xml:space="preserve">Obs:</t>
    </r>
    <r>
      <rPr>
        <sz val="10"/>
        <rFont val="Times New Roman"/>
        <family val="1"/>
        <charset val="1"/>
      </rPr>
      <t xml:space="preserve"> Para os módulos 1,2,3,4 e 6 foram considerados como referências as informações contidas na CCT MT000140/2026 e Normas Trabalhistas vigentes tendo como parâmetro o disposto na Instrução Normativa Nº 01, DE 17 JANEIRO DE 2020 – SEPLAG/MT.</t>
    </r>
  </si>
  <si>
    <t xml:space="preserve">Lucas do Rio Verde/MT, 14 de Julho de 2026</t>
  </si>
  <si>
    <t xml:space="preserve">RAY DAMASCENO SILVA</t>
  </si>
  <si>
    <t xml:space="preserve">Matrícula 4880</t>
  </si>
  <si>
    <t xml:space="preserve">Serviço de Mão de Obra de Apoio Administrativo II 40H</t>
  </si>
  <si>
    <t xml:space="preserve">Salário-Base: Foi utilizado a 8ª Faixa Salarial da  CCT MT000140/2026, considerando que a remuneração da faixa é compartível com as funções e responsabilidades atribuídas ao posto que realizará trabalhos administrativos com permissão para conduzir veículos.</t>
  </si>
  <si>
    <t xml:space="preserve">Para cálculos do item 1(A) foi usado o salário de referência da faixa salarial que é de 44h semanais dividido por 220, chegou-se no valor da hora trabalhada, multiplicou-se pela carga horária mensal a ser realizada, utilizando o seguinte cálculo = R$ 2.769,06/220 = 12,59 (valor da hora) x 200 (carga horária mensal) resultando em um salário base de R$ 2.517,33</t>
  </si>
  <si>
    <r>
      <rPr>
        <sz val="9"/>
        <rFont val="Times New Roman"/>
        <family val="1"/>
        <charset val="1"/>
      </rPr>
      <t xml:space="preserve">Item 2.3(A.1): Calculo do valor do vale transporte corresponde a 02 vales diários (R$ 4,50) * 21 dias trabalhados. O valor unitário do vale é igual R$ 4,50, conforme disposto no Decreto municipal 5.991/2022.
Item 2.3 (B.1): Para calculo foi utilizado como referência 21 dias efetivamente trabalhado, multiplicado pelo valor unitário do vale em R$ 25,66, conforme estipulado na CCT MT000140/2026 - Clausula Décima Quinta.
Item 2.3 (C): Valor utilizado conforme a CCT MT000140/2026 - Clausula Nona.
</t>
    </r>
    <r>
      <rPr>
        <sz val="9"/>
        <rFont val="Times New Roman"/>
        <family val="1"/>
      </rPr>
      <t xml:space="preserve">Item 2.3 (D): Seguro obrigatório, conforme CCT MT000140/2026 - Clausula Décima Oitava. Para estimativa do valor foi utilizado o valor praticado de R$ 2,98 no Contrato nº 081/2025 pela Prefeitura de Lucas do Rio Verde/MT.</t>
    </r>
  </si>
  <si>
    <t xml:space="preserve">Serviço de Mão de Obra de Técnico Administrativo de Suporte 40H</t>
  </si>
  <si>
    <t xml:space="preserve">4110-10</t>
  </si>
  <si>
    <t xml:space="preserve">Gratificação de Função</t>
  </si>
  <si>
    <t xml:space="preserve">Salário-Base: Foi utilizado a 12ª Faixa Salarial da  CCT MT MT000140/2026.</t>
  </si>
  <si>
    <t xml:space="preserve">Para cálculos do item 1(A) foi usado o salário de referência da faixa salarial que é de 44h semanais dividido por 220, chegou-se no valor da hora trabalhada, multiplicou-se pela carga horária mensal a ser realizada, utilizando o seguinte cálculo = R$ 4.505,36/220 = 20,48 (valor da hora) x 200 (carga horária mensal) resultando em um salário base de R$ 4.095,78.</t>
  </si>
  <si>
    <t xml:space="preserve">O adicional gratificação de função será concedido através de autorização e comunicação enviada pela secretaria demandante.</t>
  </si>
  <si>
    <t xml:space="preserve">Serviço de Mão de Obra de Educador Social 40H</t>
  </si>
  <si>
    <t xml:space="preserve">5153-05</t>
  </si>
  <si>
    <t xml:space="preserve">Salário Normativo da Categoria Profissional 44h</t>
  </si>
  <si>
    <t xml:space="preserve">Salário-Base: Foi utilizado a 8ª Faixa Salarial da  CCT MT000140/2026, usando como referência o agente administrativo motorizado, considerando que Educador Social realizará trabalhos administrativos e com atribuições para conduzir veículos.</t>
  </si>
  <si>
    <r>
      <rPr>
        <b val="true"/>
        <sz val="10"/>
        <rFont val="Times New Roman"/>
        <family val="1"/>
        <charset val="1"/>
      </rPr>
      <t xml:space="preserve">Obs.1:</t>
    </r>
    <r>
      <rPr>
        <sz val="10"/>
        <rFont val="Times New Roman"/>
        <family val="1"/>
        <charset val="1"/>
      </rPr>
      <t xml:space="preserve"> Para os módulos 1,2,3,4 e 6 foram considerados as informações contidas na CCT MT000140/2026 e Normas Trabalhistas vigentes tendo como parâmetro o disposto na Instrução Normativa Nº 01, DE 17 JANEIRO DE 2020 – SEPLAG/MT.</t>
    </r>
  </si>
  <si>
    <t xml:space="preserve">Serviço de Mão de Obra de Cuidador Social 44H</t>
  </si>
  <si>
    <t xml:space="preserve">5153-10</t>
  </si>
  <si>
    <t xml:space="preserve">Salário-Base: Foi utilizado a 10ª Faixa Salarial da  CCT MT000140/2026
</t>
  </si>
  <si>
    <t xml:space="preserve">Para cálculos do item 1(C) Será permitido a realização de 30 horas extras no mês, mediante autorização prévia. O valor da hora de referência foi estabelecido da seguinte forma: ((Salário base/carga horária 220h) * adicional 50% * quantidade máxima de 30 horas).</t>
  </si>
  <si>
    <t xml:space="preserve">Para cálculos do item 1(D) Será permitido a realização de 12 horas extras no mês, mediante autorização prévia. O valor da hora de referência foi estabelecido da seguinte forma: ((Salário base/carga horária 220h) * adicional 100% * quantidade máxima de 12 horas).</t>
  </si>
  <si>
    <t xml:space="preserve">EPIS</t>
  </si>
  <si>
    <t xml:space="preserve">horas noturnas</t>
  </si>
  <si>
    <t xml:space="preserve">Serviço de Mão de Obra de Cuidador Social 12x36 Diurno</t>
  </si>
  <si>
    <t xml:space="preserve">Mínimo</t>
  </si>
  <si>
    <t xml:space="preserve">180h = 15 plantões</t>
  </si>
  <si>
    <t xml:space="preserve">media</t>
  </si>
  <si>
    <t xml:space="preserve">192h=16 plantões</t>
  </si>
  <si>
    <t xml:space="preserve">máximo</t>
  </si>
  <si>
    <t xml:space="preserve">204h=17 plantões</t>
  </si>
  <si>
    <t xml:space="preserve">horas/mes</t>
  </si>
  <si>
    <t xml:space="preserve">base proporcional</t>
  </si>
  <si>
    <r>
      <rPr>
        <sz val="9"/>
        <rFont val="Times New Roman"/>
        <family val="1"/>
        <charset val="1"/>
      </rPr>
      <t xml:space="preserve">Item 2.3(A.1): Calculo do valor do vale transporte corresponde a 02 vales diários (R$ 4,50) * 15 dias trabalhados. O valor unitário do vale é igual R$ 4,50, conforme disposto no Decreto municipal 5.991/2022.
Item 2.3 (B.1): Para calculo foi utilizado como referência 15 dias efetivamente trabalhado, multiplicado pelo valor unitário do vale em R$ 25,66, conforme estipulado na CCT MT000140/2026 - Clausula Décima Quinta.
Item 2.3 (C): Valor utilizado conforme a CCT MT000140/2026 - Clausula Nona.
</t>
    </r>
    <r>
      <rPr>
        <sz val="9"/>
        <rFont val="Times New Roman"/>
        <family val="1"/>
      </rPr>
      <t xml:space="preserve">Item 2.3 (D): Seguro obrigatório, conforme CCT MT000140/2026 - Clausula Décima Oitava. Para estimativa do valor foi utilizado o valor praticado de R$ 2,98 no Contrato nº 081/2025 pela Prefeitura de Lucas do Rio Verde/MT.</t>
    </r>
  </si>
  <si>
    <t xml:space="preserve">Valor Total por Empregado </t>
  </si>
  <si>
    <t xml:space="preserve">Serviço de Mão de Obra de Cuidador Social 12x36 Noturno</t>
  </si>
  <si>
    <t xml:space="preserve">Adicional Hora Noturna reduzida</t>
  </si>
  <si>
    <t xml:space="preserve">Salário-Base: Foi utilizado a 10ª Faixa Salarial da  CCT MT000140/2026</t>
  </si>
  <si>
    <t xml:space="preserve">Para cálculos do item 1(C)  foi considerado o trabalho de  7 horas noturnas por plantão e considerado que na escala 12x36 o profissional irá trabalhar 15 plantões no mês. Para o valor da hora de referência foi considerado o salário base e carga horária de 220h, sendo R$ 4.093,92/220 = R$ 18,61 valor da hora normal para fins de cálculo do adicional noturno e aplicado o adicional de 20% sobre as horas trabalhadas. Foi utilizado a seguinte fórmula: (((Sal. Base/220))*20%)) x quantidade horas noturnas) x quantidade dias com adicional noturno))</t>
  </si>
  <si>
    <t xml:space="preserve">Para cálculos do item 1 (D) foi considerado o fator de redução na hora noturna trabalhada, sendo que a cada 60 minutos trabalhados, é computado 52 minutos e 30 segundos. Foi utilizado a seguinte fórmula: (((salário base/220) x quantidade de hora noturna adicional) x 120%) x quantidade de dias trabalhados))</t>
  </si>
  <si>
    <t xml:space="preserve">Valor do adicional noturno será pago sobre o valor da hora efetivamente trabalhada.</t>
  </si>
  <si>
    <t xml:space="preserve">Biomédico 40H</t>
  </si>
  <si>
    <t xml:space="preserve">Salário Normativo da Categoria Profissional</t>
  </si>
  <si>
    <t xml:space="preserve">salário mínimo</t>
  </si>
  <si>
    <t xml:space="preserve">Adicional Insalubridade</t>
  </si>
  <si>
    <t xml:space="preserve">Salário-Base: Considerando que o cargo não está inserido em uma faixa específica na CCT MT 000140/2026, foi utilizado como salário base o salário médio praticado da categoria no Estado de Mato Grosso, conforme pesquisa de preços realizada no sítio eletrônico especializado “www.salario.com.br” que extrai informações oficiais do CAGED.</t>
  </si>
  <si>
    <t xml:space="preserve">Para cálculos do item 1(C ) Para base de cálculos foi considerado o adicional de insalubridade em seu grau máximo, correspondente a 40%, no entanto, o adicional será pago conforme grau de insalubridade apresentado em laudo técnico.</t>
  </si>
  <si>
    <t xml:space="preserve">Para cálculos do item 1(D) Será permitido a realização de 30 horas extras no mês, mediante autorização prévia. O valor da hora de referência foi estabelecido da seguinte forma: ((Salário base + (insalubridade aplicada sobre salário mínimo)/carga horária 200h) * adicional 50% * quantidade máxima de 30 horas).</t>
  </si>
  <si>
    <t xml:space="preserve">Para cálculos do item 1(E) Será permitido a realização de 12 horas extras no mês, mediante autorização prévia. O valor da hora de referência foi estabelecido da seguinte forma: ((Salário base + (insalubridade aplicada sobre salário mínimo)/carga horária 200h) * adicional 100% * quantidade máxima de 12 horas).</t>
  </si>
  <si>
    <r>
      <rPr>
        <sz val="10"/>
        <color rgb="FF000000"/>
        <rFont val="Times New Roman"/>
        <family val="1"/>
        <charset val="1"/>
      </rPr>
      <t xml:space="preserve">(-) Dedução do Auxílio-Refeição </t>
    </r>
    <r>
      <rPr>
        <sz val="8"/>
        <color rgb="FF000000"/>
        <rFont val="Times New Roman"/>
        <family val="1"/>
        <charset val="1"/>
      </rPr>
      <t xml:space="preserve">(até 5% do valor do valor estipulado na CCT)</t>
    </r>
  </si>
  <si>
    <t xml:space="preserve">Item 3.A: 5,55% - Percentual de empregados demitidos que não trabalham durante o aviso prévio, acordão TCU nº 1.904/2007, 1/12= 1 mês não trabalhado/12
Item 3.B: 8% FGTS * 046% Aviso prévio indenizado = 0,037%
Item 3.C: 8% FGTS * 40% Valor multa FGTS * 5,55% Percentual de empregados demitidos) = 0,18%
Item 3.D: [( 1 (remuneração integral)/30 (dias)*7 (nº dias de aviso prévio que se ausenta)/12 (meses)] = 1,94%
Item 3.E: (% total do submódulo 2.2) * ( % Item 3-D Aviso Prévio Trabalhado)
Item 3.F: 8% alíquota FGTS * 40% valor multa FGTS trabalhado</t>
  </si>
  <si>
    <t xml:space="preserve">Serviço de Mão de Obra de Educador Físico 30H</t>
  </si>
  <si>
    <t xml:space="preserve">2241-40</t>
  </si>
  <si>
    <t xml:space="preserve">Serviço de Mão de Obra de Motorista Transporte Sanitário 44H</t>
  </si>
  <si>
    <t xml:space="preserve">7823-20</t>
  </si>
  <si>
    <t xml:space="preserve">normal é 180h mensal</t>
  </si>
  <si>
    <t xml:space="preserve">Horas Extras 50% (Máximo 50 horas/mês)</t>
  </si>
  <si>
    <t xml:space="preserve">Horas Extras 100% (Máximo 30 horas/mês)</t>
  </si>
  <si>
    <t xml:space="preserve">Salário-Base: Considerando que o cargo não está inserido em uma faixa específica na CCT MT 000140/2026, foi utilizado como salário base o piso salarial da categoria de R$ 2.770,00, praticado no Estado de Mato Grosso, conforme pesquisa de preços realizada no sítio eletrônico especializado “www.salario.com.br” que extrai informações oficiais do CAGED.</t>
  </si>
  <si>
    <t xml:space="preserve">Para base de cálculos do item 1 (C ) foi considerado o adicional de insalubridade em seu grau máximo, correspondente a 40%, no entanto, o adicional será pago conforme grau de insalubridade apresentado em laudo técnico.</t>
  </si>
  <si>
    <t xml:space="preserve">Para cálculos do item 1(D) Será permitido a realização de 50 horas extras no mês, mediante autorização prévia. O valor da hora de referência foi estabelecido da seguinte forma: ((Salário base+insalubridade/carga horária 200h) * adicional 50% * quantidade máxima de 50 horas).</t>
  </si>
  <si>
    <t xml:space="preserve">Para cálculos do item 1(E) Será permitido a realização de 30 horas extras no mês, mediante autorização prévia. O valor da hora de referência foi estabelecido da seguinte forma: ((Salário base+insalubridade/carga horária 200h) * adicional 100% * quantidade máxima de 30 horas).</t>
  </si>
  <si>
    <r>
      <rPr>
        <sz val="9"/>
        <rFont val="Times New Roman"/>
        <family val="1"/>
        <charset val="1"/>
      </rPr>
      <t xml:space="preserve">Item 2.3(A.1): Calculo do valor do vale transporte corresponde a 02 vales diários (R$ 4,50) * 24 dias trabalhados. O valor unitário do vale é igual R$ 4,50, conforme disposto no Decreto municipal 5.991/2022.
Item 2.3 (B.1): Para calculo foi utilizado como referência 24 dias efetivamente trabalhado, multiplicado pelo valor unitário do vale em R$ 25,66, conforme estipulado na CCT MT000140/2026 - Clausula Décima Quinta.
Item 2.3 (C): Valor utilizado conforme a CCT MT000140/2026 - Clausula Nona.
</t>
    </r>
    <r>
      <rPr>
        <sz val="9"/>
        <rFont val="Times New Roman"/>
        <family val="1"/>
      </rPr>
      <t xml:space="preserve">Item 2.3 (D): Seguro obrigatório, conforme CCT MT000140/2026 - Clausula Décima Oitava. Para estimativa do valor foi utilizado o valor praticado de R$ 2,98 no Contrato nº 081/2025 pela Prefeitura de Lucas do Rio Verde/MT.</t>
    </r>
  </si>
  <si>
    <t xml:space="preserve">Serviço de Mão de Obra de Motorista Transporte Sanitário 36H Noturno</t>
  </si>
  <si>
    <t xml:space="preserve">180h = 2h por dia x 24 dia</t>
  </si>
  <si>
    <t xml:space="preserve">Salário-Base: Considerando que o cargo não está inserido em uma faixa específica na CCT MT 000140/2026, foi utilizado como salário base o piso salarial da categoria de R$ 2.770,00 (carga horaria 44H), praticado no Estado de Mato Grosso, conforme pesquisa de preços realizada no sítio eletrônico especializado “www.salario.com.br” que extrai informações oficiais do CAGED. O valor do salário base para carga horária de 36 horas semanais, foi estabelecido da seguinte forma: ((Salário base referência 44h/220)*180 horas)).
</t>
  </si>
  <si>
    <t xml:space="preserve">O posto será para atuação no Pronto Atendimento Municipal, sendo necessário a realização de 6 (seis) horas de trabalho diário e 6 (seis) vezes na semana, resultando em uma carga horária semanal de 36 horas e carga horária mensal mínima de 180 horas.</t>
  </si>
  <si>
    <t xml:space="preserve">Para base de cálculos do item 1 (C ) foi considerado o adicional de insalubridade em seu grau máximo, correspondente a 40% do salário mínimo vigente, no entanto, o adicional será pago conforme grau de insalubridade apresentado em laudo técnico.</t>
  </si>
  <si>
    <t xml:space="preserve">Para cálculos do item 1(D)  foi considerado o trabalho de  2 horas noturnas por dia e considerado que o profissional irá trabalhar 24 dias no mês. Para o valor da hora de referência foi considerado o salário base + insalubridade e carga horária de 180h, sendo R$ 2.266,36/180 = R$ 12,59 valor da hora normal para fins de cálculo do adicional noturno e aplicado o adicional de 20% sobre as horas trabalhadas. Foi utilizado a seguinte fórmula: =((SalárioBase+SalárioMínimo*40%)/180)*20%*2*24.</t>
  </si>
  <si>
    <t xml:space="preserve">Para cálculos do item 1 (E) foi considerado o fator de redução na hora noturna trabalhada, sendo que a cada 60 minutos trabalhados, é computado 52 minutos e 30 segundos. Foi aplicado s seguinte formular para definir o fator de redução diário das horas noturnas (60/52,5-1=0,142857). Para estabelecer o valor do adicional hora noturna reduzida, foi utilizado a seguinte fórmula: ((salário base+insalubridade/180) x quantidade de hora noturna adicional) x 120%) x 0,142857 x quantidade de dias trabalhados.</t>
  </si>
  <si>
    <t xml:space="preserve">Para cálculos do item 1(F) Será permitido a realização de 50 horas extras no mês, mediante autorização prévia. O valor da hora de referência foi estabelecido da seguinte forma: =((saláriobase+(salário mínimo*insalubridade))/180)*1,5*quantidade horas extras.</t>
  </si>
  <si>
    <t xml:space="preserve">Para cálculos do item 1(G) Será permitido a realização de 50 horas extras no mês, mediante autorização prévia. O valor da hora de referência foi estabelecido da seguinte forma: =((saláriobase+(salário mínimo*insalubridade))/180)*2*quantidade horas extras.</t>
  </si>
  <si>
    <t xml:space="preserve">O valor do adicional noturno e adicional hora noturna reduzida será pago sobre o valor da hora efetivamente trabalhada.</t>
  </si>
  <si>
    <t xml:space="preserve">Item 2.3(A.1): Calculo do valor do vale transporte corresponde a 02 vales diários (R$ 4,50) * 24 dias trabalhados. O valor unitário do vale é igual R$ 4,50, conforme disposto no Decreto municipal 5.991/2022.
Item 2.3 (B.1): Para calculo foi utilizado como referência 24 dias efetivamente trabalhado, multiplicado pelo valor unitário do vale em R$ 25,66, conforme estipulado na CCT MT000140/2026 - Clausula Décima Quinta.
Item 2.3 (C): Valor utilizado conforme a CCT MT000140/2026 - Clausula Nona.
Item 2.3 (D): Seguro obrigatório, conforme CCT MT000140/2026 - Clausula Décima Oitava. Para estimativa do valor foi utilizado o valor praticado de R$ 2,98 no Contrato nº 081/2025 pela Prefeitura de Lucas do Rio Verde/MT.</t>
  </si>
  <si>
    <t xml:space="preserve">Serviço de Mão de Obra de Motorista Transporte Sanitário12x36 Diurno</t>
  </si>
  <si>
    <t xml:space="preserve">Salário-Base: Considerando que o cargo não está inserido em uma faixa específica na CCT MT 000140/2026, foi utilizado como salário base o piso salarial da categoria de R$ 2.770,00, praticado no Estado de Mato Grosso, conforme pesquisa de preços realizada no sítio eletrônico especializado “www.salario.com.br” que extrai informações oficiais do CAGED.
</t>
  </si>
  <si>
    <t xml:space="preserve">RELAÇÃO DE EPI OBRIGATÓRIOS</t>
  </si>
  <si>
    <t xml:space="preserve">APOIO TÉCNICO ADMINISTRATIVO I</t>
  </si>
  <si>
    <t xml:space="preserve">DESCRIÇÃO ITEM</t>
  </si>
  <si>
    <t xml:space="preserve">QTD ANO</t>
  </si>
  <si>
    <t xml:space="preserve">VLR UNIT</t>
  </si>
  <si>
    <t xml:space="preserve">VLR TOTAL</t>
  </si>
  <si>
    <t xml:space="preserve">CAMISA GOLA POLO, CONFECCIONADA EM MALHA PIQUET COM COMPOSIÇÃO MÍNIMA DE 67% POLI ESTER E 33% VISCOSE, GRAMATURA MÍNIMA DE 190 G/M2</t>
  </si>
  <si>
    <t xml:space="preserve">CALÇA JEANS TRADICIONAL EM TECIDO LEVE 11 OZ COM COMPOSIÇÃO MÍNIMA DE (70% ALGODÃO, 28% POLIÉSTER E 2% ELASTANO </t>
  </si>
  <si>
    <t xml:space="preserve">CUSTO TOTAL EPI</t>
  </si>
  <si>
    <t xml:space="preserve">APOIO TÉCNICO ADMINISTRATIVO II</t>
  </si>
  <si>
    <t xml:space="preserve">TÉCNICO ADMINISTRATIVO DE SUPORTE</t>
  </si>
  <si>
    <t xml:space="preserve">CUIDADOR SOCIAL</t>
  </si>
  <si>
    <t xml:space="preserve">CALÇADO SOFT WORKS</t>
  </si>
  <si>
    <t xml:space="preserve">EDUCADOR SOCIAL</t>
  </si>
  <si>
    <t xml:space="preserve">TÉCNICO LABORATÓRIO</t>
  </si>
  <si>
    <t xml:space="preserve">CAMISETA MEIA MANGA, TIPO T-SHIRT, GOLA CARECA</t>
  </si>
  <si>
    <t xml:space="preserve">JALECO MANGA LONGA, COM PUNHO ELÁSTICO E ABOTOADO</t>
  </si>
  <si>
    <t xml:space="preserve">CALÇA JEANS BRIM COR BRANCA</t>
  </si>
  <si>
    <t xml:space="preserve">TÉCNICO EM RADIOLOGIA</t>
  </si>
  <si>
    <t xml:space="preserve">CAMISETA MANGA CURTA,  GOLA CARECA, MALHA 100% ALGODÃO</t>
  </si>
  <si>
    <t xml:space="preserve">JALECO MANGA LONGA GOLA TRADICIONAL, FECHAMENTO COM BOTÕES E CINTO TRASEIRO</t>
  </si>
  <si>
    <t xml:space="preserve">PROTETOR DE TIREOIDE CONFECCIONADO EM BORRACHA PLUMBIFERA COM ACABAMENTO EM NYLON LAVÁVEL</t>
  </si>
  <si>
    <t xml:space="preserve">OCULOS DE PROTEÇÃO PLUMBIFERA COM HASTE REGULAVEIS E LENTES DE VIDRO PLUMBIFERO</t>
  </si>
  <si>
    <t xml:space="preserve">AVENTAL PLUMBÍFERO COM PROTEÇÃO NA FRENTE E NOS OMBROS, FECHAMENTO AJUSTAVEL E ACABAMENTO EM NYLON IMPERMEÁVEL</t>
  </si>
  <si>
    <t xml:space="preserve">LUVA DE PROTEÇÃO PLUMBÍFERA COM ACABAMENTO EM NYLON LAVÁVEL</t>
  </si>
  <si>
    <t xml:space="preserve">MOTORISTA TRANSPORTE SANITÁRIO</t>
  </si>
  <si>
    <t xml:space="preserve">BOTINA DE SEGURANÇA</t>
  </si>
  <si>
    <t xml:space="preserve">TÉCNICO EDUCADOR FÍSICO</t>
  </si>
  <si>
    <t xml:space="preserve">CAMISETA MEIA MANGA, TIPO T-SHIRT, GOLA CARECA, TECIDO DRY FIT</t>
  </si>
  <si>
    <t xml:space="preserve">CALÇA ESPORTIVA EM POLIÉSTER/ELASTANO</t>
  </si>
  <si>
    <t xml:space="preserve">TÉCNICO BIOMEDICO</t>
  </si>
  <si>
    <t xml:space="preserve">JALECO MANGA LONGA, GOLA TRADICIONAL, TECIDO EM ALGODÃO, FECHAMENTO COM BOTÕES E CINTO TRASEIRO</t>
  </si>
  <si>
    <t xml:space="preserve">CALÇADO SOFT WORKS ANTIDERRAPANTE</t>
  </si>
  <si>
    <t xml:space="preserve">TÉCNICO DE ENFERMAGEM – APH</t>
  </si>
  <si>
    <t xml:space="preserve">CONJUNTO DE COMBATE CONTENDO GANDOLA DE COMBATE COM FAIXAS REFLETIVAS E DISTINTIVOS E CALÇA DE COMBATE NA COR LARANJA, COM FAIXAS REFLETIVAS HORIZONTAL </t>
  </si>
  <si>
    <t xml:space="preserve">CAMISETA MEIGA MANGA, TIPO T-SHIRT, COR VERMELHA, GOLA CARECA, COM BRASÃO E IDENTICAÇÃO DO PROFISSIONAL </t>
  </si>
  <si>
    <t xml:space="preserve">CINTO DE NYLON COR VERMELHA COM FIVELA CROMADA CONFORME ANEXO I</t>
  </si>
  <si>
    <t xml:space="preserve">COTURNO PRETO, MEIAS PRETAS E CALÇA COM FECHAMENTO INFERIOE EM VELCRO AJUSTAVEL </t>
  </si>
  <si>
    <t xml:space="preserve">ENFERMEIRO – APH</t>
  </si>
</sst>
</file>

<file path=xl/styles.xml><?xml version="1.0" encoding="utf-8"?>
<styleSheet xmlns="http://schemas.openxmlformats.org/spreadsheetml/2006/main">
  <numFmts count="21">
    <numFmt numFmtId="164" formatCode="General"/>
    <numFmt numFmtId="165" formatCode="&quot; R$ &quot;* #,##0.00\ ;&quot;-R$ &quot;* #,##0.00\ ;&quot; R$ &quot;* \-#\ ;@\ "/>
    <numFmt numFmtId="166" formatCode="_(* #,##0.00_);_(* \(#,##0.00\);_(* \-??_);_(@_)"/>
    <numFmt numFmtId="167" formatCode="_-* #,##0.00_-;\-* #,##0.00_-;_-* \-??_-;_-@_-"/>
    <numFmt numFmtId="168" formatCode="#,##0.00;[RED]#,##0.00"/>
    <numFmt numFmtId="169" formatCode="0%"/>
    <numFmt numFmtId="170" formatCode="0.00%"/>
    <numFmt numFmtId="171" formatCode="#,##0.00"/>
    <numFmt numFmtId="172" formatCode="0"/>
    <numFmt numFmtId="173" formatCode="[$-416]#,##0.00_);[RED]\(#,##0.00\)"/>
    <numFmt numFmtId="174" formatCode="0.0000"/>
    <numFmt numFmtId="175" formatCode="#,##0.0000_ ;\-#,##0.0000\ "/>
    <numFmt numFmtId="176" formatCode="#,##0"/>
    <numFmt numFmtId="177" formatCode="0.00"/>
    <numFmt numFmtId="178" formatCode="[$-416]#,##0.00_);\(#,##0.00\)"/>
    <numFmt numFmtId="179" formatCode="@"/>
    <numFmt numFmtId="180" formatCode="dd/mm/yy;@"/>
    <numFmt numFmtId="181" formatCode="[$R$-416]\ #,##0.00;[RED]\-[$R$-416]\ #,##0.00"/>
    <numFmt numFmtId="182" formatCode="_-&quot;R$ &quot;* #,##0.00_-;&quot;-R$ &quot;* #,##0.00_-;_-&quot;R$ &quot;* \-??_-;_-@_-"/>
    <numFmt numFmtId="183" formatCode="0.000%"/>
    <numFmt numFmtId="184" formatCode="0.0000%"/>
  </numFmts>
  <fonts count="34">
    <font>
      <sz val="11"/>
      <color rgb="FF000000"/>
      <name val="Calibri"/>
      <family val="2"/>
      <charset val="1"/>
    </font>
    <font>
      <sz val="10"/>
      <name val="Arial"/>
      <family val="0"/>
    </font>
    <font>
      <sz val="10"/>
      <name val="Arial"/>
      <family val="0"/>
    </font>
    <font>
      <sz val="10"/>
      <name val="Arial"/>
      <family val="0"/>
    </font>
    <font>
      <sz val="10"/>
      <name val="Arial"/>
      <family val="2"/>
      <charset val="1"/>
    </font>
    <font>
      <sz val="12"/>
      <color rgb="FF000000"/>
      <name val="Times New Roman"/>
      <family val="1"/>
      <charset val="1"/>
    </font>
    <font>
      <sz val="18"/>
      <color rgb="FFFFFFFF"/>
      <name val="Times New Roman"/>
      <family val="1"/>
      <charset val="1"/>
    </font>
    <font>
      <sz val="12"/>
      <color rgb="FFFF0000"/>
      <name val="Times New Roman"/>
      <family val="1"/>
      <charset val="1"/>
    </font>
    <font>
      <b val="true"/>
      <sz val="12"/>
      <color rgb="FF000000"/>
      <name val="Times New Roman"/>
      <family val="1"/>
      <charset val="1"/>
    </font>
    <font>
      <b val="true"/>
      <sz val="12"/>
      <color rgb="FFFF0000"/>
      <name val="Times New Roman"/>
      <family val="1"/>
      <charset val="1"/>
    </font>
    <font>
      <sz val="12"/>
      <name val="Times New Roman"/>
      <family val="1"/>
      <charset val="1"/>
    </font>
    <font>
      <b val="true"/>
      <sz val="12"/>
      <name val="Times New Roman"/>
      <family val="1"/>
      <charset val="1"/>
    </font>
    <font>
      <b val="true"/>
      <sz val="12"/>
      <color rgb="FF00B050"/>
      <name val="Times New Roman"/>
      <family val="1"/>
      <charset val="1"/>
    </font>
    <font>
      <sz val="10"/>
      <name val="Arial"/>
      <family val="2"/>
    </font>
    <font>
      <sz val="9"/>
      <color rgb="FF000000"/>
      <name val="Segoe UI"/>
      <family val="2"/>
      <charset val="1"/>
    </font>
    <font>
      <sz val="10"/>
      <color rgb="FF000000"/>
      <name val="Times New Roman"/>
      <family val="1"/>
      <charset val="1"/>
    </font>
    <font>
      <sz val="10"/>
      <color rgb="FFFFFFFF"/>
      <name val="Times New Roman"/>
      <family val="1"/>
      <charset val="1"/>
    </font>
    <font>
      <sz val="10"/>
      <color rgb="FFFF0000"/>
      <name val="Times New Roman"/>
      <family val="1"/>
      <charset val="1"/>
    </font>
    <font>
      <b val="true"/>
      <sz val="10"/>
      <color rgb="FF000000"/>
      <name val="Times New Roman"/>
      <family val="1"/>
      <charset val="1"/>
    </font>
    <font>
      <sz val="10"/>
      <name val="Times New Roman"/>
      <family val="1"/>
      <charset val="1"/>
    </font>
    <font>
      <b val="true"/>
      <sz val="12"/>
      <color rgb="FFFFFFFF"/>
      <name val="Times New Roman"/>
      <family val="1"/>
      <charset val="1"/>
    </font>
    <font>
      <sz val="8"/>
      <color rgb="FF000000"/>
      <name val="Times New Roman"/>
      <family val="1"/>
      <charset val="1"/>
    </font>
    <font>
      <sz val="9"/>
      <name val="Times New Roman"/>
      <family val="1"/>
      <charset val="1"/>
    </font>
    <font>
      <b val="true"/>
      <sz val="10"/>
      <color rgb="FFFFFFFF"/>
      <name val="Times New Roman"/>
      <family val="1"/>
      <charset val="1"/>
    </font>
    <font>
      <sz val="9"/>
      <color rgb="FF000000"/>
      <name val="Times New Roman"/>
      <family val="1"/>
      <charset val="1"/>
    </font>
    <font>
      <b val="true"/>
      <sz val="12"/>
      <color theme="1"/>
      <name val="Times New Roman"/>
      <family val="1"/>
      <charset val="1"/>
    </font>
    <font>
      <sz val="12"/>
      <color theme="1"/>
      <name val="Times New Roman"/>
      <family val="1"/>
      <charset val="1"/>
    </font>
    <font>
      <b val="true"/>
      <sz val="10"/>
      <color theme="1"/>
      <name val="Times New Roman"/>
      <family val="1"/>
      <charset val="1"/>
    </font>
    <font>
      <b val="true"/>
      <sz val="10"/>
      <name val="Times New Roman"/>
      <family val="1"/>
      <charset val="1"/>
    </font>
    <font>
      <b val="true"/>
      <sz val="10"/>
      <color rgb="FF0033CC"/>
      <name val="Times New Roman"/>
      <family val="1"/>
      <charset val="1"/>
    </font>
    <font>
      <sz val="9"/>
      <name val="Times New Roman"/>
      <family val="1"/>
    </font>
    <font>
      <sz val="10"/>
      <color theme="1"/>
      <name val="Times New Roman"/>
      <family val="1"/>
      <charset val="1"/>
    </font>
    <font>
      <sz val="9"/>
      <color rgb="FF000000"/>
      <name val="Arial"/>
      <family val="2"/>
      <charset val="1"/>
    </font>
    <font>
      <b val="true"/>
      <sz val="11"/>
      <color rgb="FF000000"/>
      <name val="Calibri"/>
      <family val="2"/>
      <charset val="1"/>
    </font>
  </fonts>
  <fills count="13">
    <fill>
      <patternFill patternType="none"/>
    </fill>
    <fill>
      <patternFill patternType="gray125"/>
    </fill>
    <fill>
      <patternFill patternType="solid">
        <fgColor rgb="FF2E75B6"/>
        <bgColor rgb="FF0066CC"/>
      </patternFill>
    </fill>
    <fill>
      <patternFill patternType="solid">
        <fgColor rgb="FF9DC3E6"/>
        <bgColor rgb="FFBDD7EE"/>
      </patternFill>
    </fill>
    <fill>
      <patternFill patternType="solid">
        <fgColor rgb="FFF8CBAD"/>
        <bgColor rgb="FFFBE5D6"/>
      </patternFill>
    </fill>
    <fill>
      <patternFill patternType="solid">
        <fgColor rgb="FFBDD7EE"/>
        <bgColor rgb="FFD9D9D9"/>
      </patternFill>
    </fill>
    <fill>
      <patternFill patternType="solid">
        <fgColor rgb="FFF4B183"/>
        <bgColor rgb="FFF8CBAD"/>
      </patternFill>
    </fill>
    <fill>
      <patternFill patternType="solid">
        <fgColor rgb="FFFFFFFF"/>
        <bgColor rgb="FFDEEBF7"/>
      </patternFill>
    </fill>
    <fill>
      <patternFill patternType="solid">
        <fgColor rgb="FFFBE5D6"/>
        <bgColor rgb="FFDEEBF7"/>
      </patternFill>
    </fill>
    <fill>
      <patternFill patternType="solid">
        <fgColor rgb="FF122039"/>
        <bgColor rgb="FF333333"/>
      </patternFill>
    </fill>
    <fill>
      <patternFill patternType="solid">
        <fgColor rgb="FFDEEBF7"/>
        <bgColor rgb="FFD9D9D9"/>
      </patternFill>
    </fill>
    <fill>
      <patternFill patternType="solid">
        <fgColor rgb="FFD9D9D9"/>
        <bgColor rgb="FFBDD7EE"/>
      </patternFill>
    </fill>
    <fill>
      <patternFill patternType="solid">
        <fgColor rgb="FF00A933"/>
        <bgColor rgb="FF00B050"/>
      </patternFill>
    </fill>
  </fills>
  <borders count="47">
    <border diagonalUp="false" diagonalDown="false">
      <left/>
      <right/>
      <top/>
      <bottom/>
      <diagonal/>
    </border>
    <border diagonalUp="false" diagonalDown="false">
      <left style="medium"/>
      <right/>
      <top/>
      <bottom/>
      <diagonal/>
    </border>
    <border diagonalUp="false" diagonalDown="false">
      <left style="medium"/>
      <right style="medium"/>
      <top style="medium"/>
      <bottom style="medium"/>
      <diagonal/>
    </border>
    <border diagonalUp="false" diagonalDown="false">
      <left style="medium"/>
      <right style="thin"/>
      <top/>
      <bottom style="thin"/>
      <diagonal/>
    </border>
    <border diagonalUp="false" diagonalDown="false">
      <left style="thin"/>
      <right style="medium"/>
      <top/>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medium"/>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style="thin"/>
      <right style="thin"/>
      <top/>
      <bottom/>
      <diagonal/>
    </border>
    <border diagonalUp="false" diagonalDown="false">
      <left style="thin"/>
      <right style="medium"/>
      <top/>
      <bottom/>
      <diagonal/>
    </border>
    <border diagonalUp="false" diagonalDown="false">
      <left style="medium"/>
      <right style="thin"/>
      <top/>
      <bottom style="medium"/>
      <diagonal/>
    </border>
    <border diagonalUp="false" diagonalDown="false">
      <left style="thin"/>
      <right style="medium"/>
      <top/>
      <bottom style="medium"/>
      <diagonal/>
    </border>
    <border diagonalUp="false" diagonalDown="false">
      <left style="thin"/>
      <right style="thin"/>
      <top/>
      <bottom style="thin"/>
      <diagonal/>
    </border>
    <border diagonalUp="false" diagonalDown="false">
      <left style="medium"/>
      <right style="medium"/>
      <top style="medium"/>
      <bottom/>
      <diagonal/>
    </border>
    <border diagonalUp="false" diagonalDown="false">
      <left style="thin"/>
      <right/>
      <top/>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thin"/>
      <right/>
      <top style="medium"/>
      <bottom style="thin"/>
      <diagonal/>
    </border>
    <border diagonalUp="false" diagonalDown="false">
      <left style="thin"/>
      <right/>
      <top style="thin"/>
      <bottom style="thin"/>
      <diagonal/>
    </border>
    <border diagonalUp="false" diagonalDown="false">
      <left style="thin"/>
      <right/>
      <top style="thin"/>
      <bottom style="medium"/>
      <diagonal/>
    </border>
    <border diagonalUp="false" diagonalDown="false">
      <left/>
      <right/>
      <top style="medium"/>
      <bottom style="medium"/>
      <diagonal/>
    </border>
    <border diagonalUp="false" diagonalDown="false">
      <left style="medium"/>
      <right style="medium"/>
      <top style="medium"/>
      <bottom style="thin"/>
      <diagonal/>
    </border>
    <border diagonalUp="false" diagonalDown="false">
      <left style="medium"/>
      <right style="medium"/>
      <top style="thin"/>
      <bottom style="thin"/>
      <diagonal/>
    </border>
    <border diagonalUp="false" diagonalDown="false">
      <left style="medium"/>
      <right style="medium"/>
      <top style="thin"/>
      <bottom style="mediu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top style="thick">
        <color rgb="FFFFFFFF"/>
      </top>
      <bottom/>
      <diagonal/>
    </border>
    <border diagonalUp="false" diagonalDown="false">
      <left style="thick">
        <color rgb="FFFFFFFF"/>
      </left>
      <right style="thick">
        <color rgb="FFFFFFFF"/>
      </right>
      <top style="thick">
        <color rgb="FFFFFFFF"/>
      </top>
      <bottom style="thick">
        <color rgb="FFFFFFFF"/>
      </bottom>
      <diagonal/>
    </border>
    <border diagonalUp="false" diagonalDown="false">
      <left style="thick">
        <color rgb="FFFFFFFF"/>
      </left>
      <right/>
      <top style="thick">
        <color rgb="FFFFFFFF"/>
      </top>
      <bottom style="thick">
        <color rgb="FFFFFFFF"/>
      </bottom>
      <diagonal/>
    </border>
    <border diagonalUp="false" diagonalDown="false">
      <left/>
      <right style="thick">
        <color rgb="FFFFFFFF"/>
      </right>
      <top style="thick">
        <color rgb="FFFFFFFF"/>
      </top>
      <bottom/>
      <diagonal/>
    </border>
    <border diagonalUp="false" diagonalDown="false">
      <left/>
      <right/>
      <top style="medium"/>
      <bottom/>
      <diagonal/>
    </border>
  </borders>
  <cellStyleXfs count="3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182"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6" fontId="4"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cellStyleXfs>
  <cellXfs count="345">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center" vertical="center" textRotation="0" wrapText="false" indent="0" shrinkToFit="false"/>
      <protection locked="true" hidden="false"/>
    </xf>
    <xf numFmtId="164" fontId="8" fillId="2" borderId="0" xfId="0" applyFont="true" applyBorder="true" applyAlignment="true" applyProtection="true">
      <alignment horizontal="center" vertical="center" textRotation="0" wrapText="false" indent="0" shrinkToFit="false"/>
      <protection locked="true" hidden="false"/>
    </xf>
    <xf numFmtId="164" fontId="8" fillId="3" borderId="1" xfId="0" applyFont="true" applyBorder="true" applyAlignment="true" applyProtection="true">
      <alignment horizontal="center" vertical="center" textRotation="0" wrapText="true" indent="0" shrinkToFit="false"/>
      <protection locked="true" hidden="false"/>
    </xf>
    <xf numFmtId="164" fontId="8" fillId="3" borderId="2" xfId="0" applyFont="true" applyBorder="true" applyAlignment="true" applyProtection="true">
      <alignment horizontal="center" vertical="center" textRotation="0" wrapText="false" indent="0" shrinkToFit="false"/>
      <protection locked="true" hidden="false"/>
    </xf>
    <xf numFmtId="164" fontId="5" fillId="0" borderId="3" xfId="0" applyFont="true" applyBorder="true" applyAlignment="true" applyProtection="true">
      <alignment horizontal="center" vertical="center" textRotation="0" wrapText="false" indent="0" shrinkToFit="false"/>
      <protection locked="true" hidden="false"/>
    </xf>
    <xf numFmtId="168" fontId="8" fillId="0" borderId="4" xfId="0" applyFont="true" applyBorder="true" applyAlignment="true" applyProtection="true">
      <alignment horizontal="center" vertical="center" textRotation="0" wrapText="false" indent="0" shrinkToFit="false"/>
      <protection locked="true" hidden="false"/>
    </xf>
    <xf numFmtId="164" fontId="5" fillId="0" borderId="5" xfId="0" applyFont="true" applyBorder="true" applyAlignment="true" applyProtection="true">
      <alignment horizontal="center" vertical="center" textRotation="0" wrapText="false" indent="0" shrinkToFit="false"/>
      <protection locked="true" hidden="false"/>
    </xf>
    <xf numFmtId="168" fontId="8" fillId="0" borderId="6" xfId="0" applyFont="true" applyBorder="true" applyAlignment="true" applyProtection="true">
      <alignment horizontal="center" vertical="center" textRotation="0" wrapText="false" indent="0" shrinkToFit="false"/>
      <protection locked="true" hidden="false"/>
    </xf>
    <xf numFmtId="164" fontId="8" fillId="3" borderId="7" xfId="0" applyFont="true" applyBorder="true" applyAlignment="true" applyProtection="true">
      <alignment horizontal="center" vertical="center" textRotation="0" wrapText="false" indent="0" shrinkToFit="false"/>
      <protection locked="true" hidden="false"/>
    </xf>
    <xf numFmtId="164" fontId="8" fillId="3" borderId="8" xfId="0" applyFont="true" applyBorder="true" applyAlignment="true" applyProtection="true">
      <alignment horizontal="center" vertical="center" textRotation="0" wrapText="false" indent="0" shrinkToFit="false"/>
      <protection locked="true" hidden="false"/>
    </xf>
    <xf numFmtId="164" fontId="8" fillId="3" borderId="9" xfId="0" applyFont="true" applyBorder="true" applyAlignment="true" applyProtection="true">
      <alignment horizontal="center" vertical="center" textRotation="0" wrapText="false" indent="0" shrinkToFit="false"/>
      <protection locked="true" hidden="false"/>
    </xf>
    <xf numFmtId="164" fontId="5" fillId="0" borderId="10" xfId="0" applyFont="true" applyBorder="true" applyAlignment="true" applyProtection="true">
      <alignment horizontal="center" vertical="center" textRotation="0" wrapText="false" indent="0" shrinkToFit="false"/>
      <protection locked="true" hidden="false"/>
    </xf>
    <xf numFmtId="168" fontId="5" fillId="0" borderId="11" xfId="0" applyFont="true" applyBorder="true" applyAlignment="true" applyProtection="true">
      <alignment horizontal="center" vertical="center" textRotation="0" wrapText="false" indent="0" shrinkToFit="false"/>
      <protection locked="true" hidden="false"/>
    </xf>
    <xf numFmtId="170" fontId="5" fillId="0" borderId="11" xfId="19" applyFont="true" applyBorder="true" applyAlignment="true" applyProtection="true">
      <alignment horizontal="center" vertical="center" textRotation="0" wrapText="false" indent="0" shrinkToFit="false"/>
      <protection locked="true" hidden="false"/>
    </xf>
    <xf numFmtId="168" fontId="5" fillId="0" borderId="12" xfId="0" applyFont="true" applyBorder="true" applyAlignment="true" applyProtection="true">
      <alignment horizontal="center" vertical="center" textRotation="0" wrapText="false" indent="0" shrinkToFit="false"/>
      <protection locked="true" hidden="false"/>
    </xf>
    <xf numFmtId="168" fontId="5" fillId="0" borderId="13" xfId="0" applyFont="true" applyBorder="true" applyAlignment="true" applyProtection="true">
      <alignment horizontal="center" vertical="center" textRotation="0" wrapText="false" indent="0" shrinkToFit="false"/>
      <protection locked="true" hidden="false"/>
    </xf>
    <xf numFmtId="170" fontId="5" fillId="0" borderId="13" xfId="19" applyFont="true" applyBorder="true" applyAlignment="true" applyProtection="true">
      <alignment horizontal="center" vertical="center" textRotation="0" wrapText="false" indent="0" shrinkToFit="false"/>
      <protection locked="true" hidden="false"/>
    </xf>
    <xf numFmtId="168" fontId="5" fillId="0" borderId="6" xfId="0" applyFont="true" applyBorder="true" applyAlignment="true" applyProtection="true">
      <alignment horizontal="center" vertical="center" textRotation="0" wrapText="false" indent="0" shrinkToFit="false"/>
      <protection locked="true" hidden="false"/>
    </xf>
    <xf numFmtId="169" fontId="5" fillId="0" borderId="11" xfId="19" applyFont="true" applyBorder="true" applyAlignment="true" applyProtection="true">
      <alignment horizontal="center" vertical="center" textRotation="0" wrapText="false" indent="0" shrinkToFit="false"/>
      <protection locked="true" hidden="false"/>
    </xf>
    <xf numFmtId="168" fontId="8" fillId="0" borderId="12" xfId="0" applyFont="true" applyBorder="true" applyAlignment="true" applyProtection="true">
      <alignment horizontal="center" vertical="center" textRotation="0" wrapText="false" indent="0" shrinkToFit="false"/>
      <protection locked="true" hidden="false"/>
    </xf>
    <xf numFmtId="164" fontId="5" fillId="0" borderId="14" xfId="0" applyFont="true" applyBorder="true" applyAlignment="true" applyProtection="true">
      <alignment horizontal="center" vertical="center" textRotation="0" wrapText="false" indent="0" shrinkToFit="false"/>
      <protection locked="true" hidden="false"/>
    </xf>
    <xf numFmtId="168" fontId="5" fillId="0" borderId="15" xfId="0" applyFont="true" applyBorder="true" applyAlignment="true" applyProtection="true">
      <alignment horizontal="center" vertical="center" textRotation="0" wrapText="false" indent="0" shrinkToFit="false"/>
      <protection locked="true" hidden="false"/>
    </xf>
    <xf numFmtId="169" fontId="5" fillId="0" borderId="15" xfId="19" applyFont="true" applyBorder="true" applyAlignment="true" applyProtection="true">
      <alignment horizontal="center" vertical="center" textRotation="0" wrapText="false" indent="0" shrinkToFit="false"/>
      <protection locked="true" hidden="false"/>
    </xf>
    <xf numFmtId="168" fontId="8" fillId="0" borderId="16" xfId="0" applyFont="true" applyBorder="true" applyAlignment="true" applyProtection="true">
      <alignment horizontal="center" vertical="center" textRotation="0" wrapText="false" indent="0" shrinkToFit="false"/>
      <protection locked="true" hidden="false"/>
    </xf>
    <xf numFmtId="164" fontId="5" fillId="0" borderId="17" xfId="0" applyFont="true" applyBorder="true" applyAlignment="true" applyProtection="true">
      <alignment horizontal="center" vertical="center" textRotation="0" wrapText="false" indent="0" shrinkToFit="false"/>
      <protection locked="true" hidden="false"/>
    </xf>
    <xf numFmtId="168" fontId="5" fillId="0" borderId="18" xfId="0" applyFont="true" applyBorder="true" applyAlignment="true" applyProtection="true">
      <alignment horizontal="center" vertical="center" textRotation="0" wrapText="false" indent="0" shrinkToFit="false"/>
      <protection locked="true" hidden="false"/>
    </xf>
    <xf numFmtId="169" fontId="5" fillId="0" borderId="18" xfId="19" applyFont="true" applyBorder="true" applyAlignment="true" applyProtection="true">
      <alignment horizontal="center" vertical="center" textRotation="0" wrapText="false" indent="0" shrinkToFit="false"/>
      <protection locked="true" hidden="false"/>
    </xf>
    <xf numFmtId="168" fontId="8" fillId="0" borderId="19" xfId="0" applyFont="true" applyBorder="true" applyAlignment="true" applyProtection="true">
      <alignment horizontal="center" vertical="center" textRotation="0" wrapText="false" indent="0" shrinkToFit="false"/>
      <protection locked="true" hidden="false"/>
    </xf>
    <xf numFmtId="169" fontId="5" fillId="0" borderId="13" xfId="19" applyFont="true" applyBorder="true" applyAlignment="true" applyProtection="true">
      <alignment horizontal="center" vertical="center" textRotation="0" wrapText="false" indent="0" shrinkToFit="false"/>
      <protection locked="true" hidden="false"/>
    </xf>
    <xf numFmtId="164" fontId="8" fillId="3" borderId="8" xfId="0" applyFont="true" applyBorder="true" applyAlignment="true" applyProtection="true">
      <alignment horizontal="center" vertical="center" textRotation="0" wrapText="tru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5" fillId="0" borderId="11" xfId="0" applyFont="true" applyBorder="true" applyAlignment="true" applyProtection="true">
      <alignment horizontal="center" vertical="center" textRotation="0" wrapText="false" indent="0" shrinkToFit="false"/>
      <protection locked="true" hidden="false"/>
    </xf>
    <xf numFmtId="164" fontId="5" fillId="0" borderId="12" xfId="0" applyFont="true" applyBorder="true" applyAlignment="true" applyProtection="true">
      <alignment horizontal="center" vertical="center" textRotation="0" wrapText="false" indent="0" shrinkToFit="false"/>
      <protection locked="true" hidden="false"/>
    </xf>
    <xf numFmtId="164" fontId="5" fillId="0" borderId="15" xfId="0" applyFont="true" applyBorder="true" applyAlignment="true" applyProtection="true">
      <alignment horizontal="center" vertical="center" textRotation="0" wrapText="false" indent="0" shrinkToFit="false"/>
      <protection locked="true" hidden="false"/>
    </xf>
    <xf numFmtId="164" fontId="5" fillId="0" borderId="16" xfId="0" applyFont="true" applyBorder="true" applyAlignment="true" applyProtection="true">
      <alignment horizontal="center" vertical="center" textRotation="0" wrapText="false" indent="0" shrinkToFit="false"/>
      <protection locked="true" hidden="false"/>
    </xf>
    <xf numFmtId="164" fontId="5" fillId="0" borderId="13" xfId="0" applyFont="true" applyBorder="true" applyAlignment="true" applyProtection="true">
      <alignment horizontal="center" vertical="center" textRotation="0" wrapText="false" indent="0" shrinkToFit="false"/>
      <protection locked="true" hidden="false"/>
    </xf>
    <xf numFmtId="164" fontId="5" fillId="0" borderId="6" xfId="0" applyFont="true" applyBorder="true" applyAlignment="true" applyProtection="true">
      <alignment horizontal="center" vertical="center" textRotation="0" wrapText="false" indent="0" shrinkToFit="false"/>
      <protection locked="true" hidden="false"/>
    </xf>
    <xf numFmtId="164" fontId="9" fillId="0" borderId="0" xfId="0" applyFont="true" applyBorder="true" applyAlignment="true" applyProtection="true">
      <alignment horizontal="center" vertical="center" textRotation="0" wrapText="true" indent="0" shrinkToFit="false"/>
      <protection locked="true" hidden="false"/>
    </xf>
    <xf numFmtId="164" fontId="8" fillId="3" borderId="20" xfId="0" applyFont="true" applyBorder="true" applyAlignment="true" applyProtection="true">
      <alignment horizontal="center" vertical="center" textRotation="0" wrapText="false" indent="0" shrinkToFit="false"/>
      <protection locked="true" hidden="false"/>
    </xf>
    <xf numFmtId="164" fontId="8" fillId="3" borderId="21" xfId="0" applyFont="true" applyBorder="true" applyAlignment="true" applyProtection="true">
      <alignment horizontal="center" vertical="center" textRotation="0" wrapText="false" indent="0" shrinkToFit="false"/>
      <protection locked="true" hidden="false"/>
    </xf>
    <xf numFmtId="164" fontId="8" fillId="3" borderId="21" xfId="0" applyFont="true" applyBorder="true" applyAlignment="true" applyProtection="true">
      <alignment horizontal="center" vertical="center" textRotation="0" wrapText="true" indent="0" shrinkToFit="false"/>
      <protection locked="true" hidden="false"/>
    </xf>
    <xf numFmtId="164" fontId="8" fillId="3" borderId="22" xfId="0" applyFont="true" applyBorder="true" applyAlignment="true" applyProtection="true">
      <alignment horizontal="center" vertical="center" textRotation="0" wrapText="false" indent="0" shrinkToFit="false"/>
      <protection locked="true" hidden="false"/>
    </xf>
    <xf numFmtId="171" fontId="5" fillId="0" borderId="11" xfId="0" applyFont="true" applyBorder="true" applyAlignment="true" applyProtection="true">
      <alignment horizontal="center" vertical="center" textRotation="0" wrapText="false" indent="0" shrinkToFit="false"/>
      <protection locked="true" hidden="false"/>
    </xf>
    <xf numFmtId="171" fontId="5" fillId="0" borderId="15" xfId="0" applyFont="true" applyBorder="true" applyAlignment="true" applyProtection="true">
      <alignment horizontal="center" vertical="center" textRotation="0" wrapText="false" indent="0" shrinkToFit="false"/>
      <protection locked="true" hidden="false"/>
    </xf>
    <xf numFmtId="164" fontId="5" fillId="0" borderId="18" xfId="0" applyFont="true" applyBorder="true" applyAlignment="true" applyProtection="true">
      <alignment horizontal="center" vertical="center" textRotation="0" wrapText="false" indent="0" shrinkToFit="false"/>
      <protection locked="true" hidden="false"/>
    </xf>
    <xf numFmtId="171" fontId="5" fillId="0" borderId="18" xfId="0" applyFont="true" applyBorder="true" applyAlignment="true" applyProtection="true">
      <alignment horizontal="center" vertical="center" textRotation="0" wrapText="false" indent="0" shrinkToFit="false"/>
      <protection locked="true" hidden="false"/>
    </xf>
    <xf numFmtId="171" fontId="5" fillId="0" borderId="13" xfId="0" applyFont="true" applyBorder="true" applyAlignment="true" applyProtection="true">
      <alignment horizontal="center" vertical="center" textRotation="0" wrapText="false" indent="0" shrinkToFit="false"/>
      <protection locked="true" hidden="false"/>
    </xf>
    <xf numFmtId="164" fontId="8" fillId="3" borderId="2"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8" fillId="3" borderId="23" xfId="0" applyFont="true" applyBorder="true" applyAlignment="true" applyProtection="true">
      <alignment horizontal="center" vertical="center" textRotation="0" wrapText="false" indent="0" shrinkToFit="false"/>
      <protection locked="true" hidden="false"/>
    </xf>
    <xf numFmtId="164" fontId="8" fillId="3" borderId="24" xfId="0" applyFont="true" applyBorder="true" applyAlignment="true" applyProtection="true">
      <alignment horizontal="center" vertical="center" textRotation="0" wrapText="false" indent="0" shrinkToFit="false"/>
      <protection locked="true" hidden="false"/>
    </xf>
    <xf numFmtId="164" fontId="8" fillId="3" borderId="24" xfId="0" applyFont="true" applyBorder="true" applyAlignment="true" applyProtection="true">
      <alignment horizontal="center" vertical="center" textRotation="0" wrapText="true" indent="0" shrinkToFit="false"/>
      <protection locked="true" hidden="false"/>
    </xf>
    <xf numFmtId="164" fontId="8" fillId="3" borderId="25" xfId="0" applyFont="true" applyBorder="true" applyAlignment="true" applyProtection="true">
      <alignment horizontal="center" vertical="center" textRotation="0" wrapText="false" indent="0" shrinkToFit="false"/>
      <protection locked="true" hidden="false"/>
    </xf>
    <xf numFmtId="170" fontId="5" fillId="0" borderId="11" xfId="0" applyFont="true" applyBorder="true" applyAlignment="true" applyProtection="true">
      <alignment horizontal="center" vertical="center" textRotation="0" wrapText="false" indent="0" shrinkToFit="false"/>
      <protection locked="true" hidden="false"/>
    </xf>
    <xf numFmtId="170" fontId="5" fillId="0" borderId="15" xfId="0" applyFont="true" applyBorder="true" applyAlignment="true" applyProtection="true">
      <alignment horizontal="center" vertical="center" textRotation="0" wrapText="false" indent="0" shrinkToFit="false"/>
      <protection locked="true" hidden="false"/>
    </xf>
    <xf numFmtId="170" fontId="5" fillId="0" borderId="18" xfId="0" applyFont="true" applyBorder="true" applyAlignment="true" applyProtection="true">
      <alignment horizontal="center" vertical="center" textRotation="0" wrapText="false" indent="0" shrinkToFit="false"/>
      <protection locked="true" hidden="false"/>
    </xf>
    <xf numFmtId="170" fontId="5" fillId="0" borderId="13" xfId="0" applyFont="true" applyBorder="true" applyAlignment="true" applyProtection="true">
      <alignment horizontal="center" vertical="center" textRotation="0" wrapText="false" indent="0" shrinkToFit="false"/>
      <protection locked="true" hidden="false"/>
    </xf>
    <xf numFmtId="170" fontId="5" fillId="0" borderId="15" xfId="19" applyFont="true" applyBorder="true" applyAlignment="true" applyProtection="true">
      <alignment horizontal="center" vertical="center" textRotation="0" wrapText="false" indent="0" shrinkToFit="false"/>
      <protection locked="true" hidden="false"/>
    </xf>
    <xf numFmtId="170" fontId="5" fillId="0" borderId="18" xfId="19" applyFont="true" applyBorder="true" applyAlignment="true" applyProtection="true">
      <alignment horizontal="center" vertical="center" textRotation="0" wrapText="false" indent="0" shrinkToFit="false"/>
      <protection locked="true" hidden="false"/>
    </xf>
    <xf numFmtId="170" fontId="5" fillId="0" borderId="12" xfId="19" applyFont="true" applyBorder="true" applyAlignment="true" applyProtection="true">
      <alignment horizontal="center" vertical="center" textRotation="0" wrapText="false" indent="0" shrinkToFit="false"/>
      <protection locked="true" hidden="false"/>
    </xf>
    <xf numFmtId="170" fontId="5" fillId="0" borderId="16" xfId="19" applyFont="true" applyBorder="true" applyAlignment="true" applyProtection="true">
      <alignment horizontal="center" vertical="center" textRotation="0" wrapText="false" indent="0" shrinkToFit="false"/>
      <protection locked="true" hidden="false"/>
    </xf>
    <xf numFmtId="170" fontId="5" fillId="4" borderId="16" xfId="19" applyFont="true" applyBorder="true" applyAlignment="true" applyProtection="true">
      <alignment horizontal="center" vertical="center" textRotation="0" wrapText="false" indent="0" shrinkToFit="false"/>
      <protection locked="true" hidden="false"/>
    </xf>
    <xf numFmtId="170" fontId="5" fillId="0" borderId="6" xfId="19" applyFont="true" applyBorder="true" applyAlignment="true" applyProtection="true">
      <alignment horizontal="center" vertical="center" textRotation="0" wrapText="false" indent="0" shrinkToFit="false"/>
      <protection locked="true" hidden="false"/>
    </xf>
    <xf numFmtId="164" fontId="8" fillId="5" borderId="26" xfId="0" applyFont="true" applyBorder="true" applyAlignment="true" applyProtection="true">
      <alignment horizontal="center" vertical="center" textRotation="0" wrapText="false" indent="0" shrinkToFit="false"/>
      <protection locked="true" hidden="false"/>
    </xf>
    <xf numFmtId="170" fontId="8" fillId="5" borderId="27" xfId="19" applyFont="true" applyBorder="true" applyAlignment="true" applyProtection="true">
      <alignment horizontal="center" vertical="center" textRotation="0" wrapText="false" indent="0" shrinkToFit="false"/>
      <protection locked="true" hidden="false"/>
    </xf>
    <xf numFmtId="170" fontId="5" fillId="4" borderId="11" xfId="0" applyFont="true" applyBorder="true" applyAlignment="true" applyProtection="true">
      <alignment horizontal="center" vertical="center" textRotation="0" wrapText="false" indent="0" shrinkToFit="false"/>
      <protection locked="true" hidden="false"/>
    </xf>
    <xf numFmtId="170" fontId="5" fillId="4" borderId="15" xfId="0" applyFont="true" applyBorder="true" applyAlignment="true" applyProtection="true">
      <alignment horizontal="center" vertical="center" textRotation="0" wrapText="false" indent="0" shrinkToFit="false"/>
      <protection locked="true" hidden="false"/>
    </xf>
    <xf numFmtId="170" fontId="5" fillId="4" borderId="18" xfId="0" applyFont="true" applyBorder="true" applyAlignment="true" applyProtection="true">
      <alignment horizontal="center" vertical="center" textRotation="0" wrapText="false" indent="0" shrinkToFit="false"/>
      <protection locked="true" hidden="false"/>
    </xf>
    <xf numFmtId="170" fontId="5" fillId="4" borderId="13" xfId="0" applyFont="true" applyBorder="true" applyAlignment="true" applyProtection="true">
      <alignment horizontal="center" vertical="center" textRotation="0" wrapText="false" indent="0" shrinkToFit="false"/>
      <protection locked="true" hidden="false"/>
    </xf>
    <xf numFmtId="172" fontId="5" fillId="0" borderId="11" xfId="0" applyFont="true" applyBorder="true" applyAlignment="true" applyProtection="true">
      <alignment horizontal="center" vertical="center" textRotation="0" wrapText="false" indent="0" shrinkToFit="false"/>
      <protection locked="true" hidden="false"/>
    </xf>
    <xf numFmtId="172" fontId="5" fillId="0" borderId="15" xfId="0" applyFont="true" applyBorder="true" applyAlignment="true" applyProtection="true">
      <alignment horizontal="center" vertical="center" textRotation="0" wrapText="false" indent="0" shrinkToFit="false"/>
      <protection locked="true" hidden="false"/>
    </xf>
    <xf numFmtId="172" fontId="5" fillId="0" borderId="18" xfId="0" applyFont="true" applyBorder="true" applyAlignment="true" applyProtection="true">
      <alignment horizontal="center" vertical="center" textRotation="0" wrapText="false" indent="0" shrinkToFit="false"/>
      <protection locked="true" hidden="false"/>
    </xf>
    <xf numFmtId="172" fontId="5" fillId="0" borderId="13"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10" fillId="0" borderId="5" xfId="0" applyFont="true" applyBorder="true" applyAlignment="true" applyProtection="true">
      <alignment horizontal="center" vertical="center" textRotation="0" wrapText="false" indent="0" shrinkToFit="false"/>
      <protection locked="true" hidden="false"/>
    </xf>
    <xf numFmtId="168" fontId="5" fillId="0" borderId="28" xfId="0" applyFont="true" applyBorder="true" applyAlignment="true" applyProtection="true">
      <alignment horizontal="center" vertical="center" textRotation="0" wrapText="false" indent="0" shrinkToFit="false"/>
      <protection locked="true" hidden="false"/>
    </xf>
    <xf numFmtId="164" fontId="8" fillId="3" borderId="29" xfId="0" applyFont="true" applyBorder="true" applyAlignment="true" applyProtection="true">
      <alignment horizontal="center" vertical="center" textRotation="0" wrapText="true" indent="0" shrinkToFit="false"/>
      <protection locked="true" hidden="false"/>
    </xf>
    <xf numFmtId="164" fontId="5" fillId="0" borderId="3" xfId="0" applyFont="true" applyBorder="true" applyAlignment="true" applyProtection="true">
      <alignment horizontal="center" vertical="center" textRotation="0" wrapText="true" indent="0" shrinkToFit="false"/>
      <protection locked="true" hidden="false"/>
    </xf>
    <xf numFmtId="170" fontId="5" fillId="0" borderId="4" xfId="19" applyFont="true" applyBorder="true" applyAlignment="true" applyProtection="true">
      <alignment horizontal="center" vertical="center" textRotation="0" wrapText="false" indent="0" shrinkToFit="false"/>
      <protection locked="true" hidden="false"/>
    </xf>
    <xf numFmtId="164" fontId="5" fillId="6" borderId="14" xfId="0" applyFont="true" applyBorder="true" applyAlignment="true" applyProtection="true">
      <alignment horizontal="center" vertical="center" textRotation="0" wrapText="true" indent="0" shrinkToFit="false"/>
      <protection locked="true" hidden="false"/>
    </xf>
    <xf numFmtId="170" fontId="5" fillId="6" borderId="16" xfId="19" applyFont="true" applyBorder="true" applyAlignment="true" applyProtection="true">
      <alignment horizontal="center" vertical="center" textRotation="0" wrapText="false" indent="0" shrinkToFit="false"/>
      <protection locked="true" hidden="false"/>
    </xf>
    <xf numFmtId="164" fontId="5" fillId="0" borderId="14" xfId="0" applyFont="true" applyBorder="true" applyAlignment="true" applyProtection="true">
      <alignment horizontal="center" vertical="center" textRotation="0" wrapText="true" indent="0" shrinkToFit="false"/>
      <protection locked="true" hidden="false"/>
    </xf>
    <xf numFmtId="164" fontId="5" fillId="0" borderId="17" xfId="0" applyFont="true" applyBorder="true" applyAlignment="true" applyProtection="true">
      <alignment horizontal="center" vertical="center" textRotation="0" wrapText="true" indent="0" shrinkToFit="false"/>
      <protection locked="true" hidden="false"/>
    </xf>
    <xf numFmtId="170" fontId="5" fillId="0" borderId="19" xfId="19" applyFont="true" applyBorder="true" applyAlignment="true" applyProtection="true">
      <alignment horizontal="center" vertical="center" textRotation="0" wrapText="false" indent="0" shrinkToFit="false"/>
      <protection locked="true" hidden="false"/>
    </xf>
    <xf numFmtId="170" fontId="8" fillId="3" borderId="22"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8" fillId="3" borderId="30" xfId="0" applyFont="true" applyBorder="true" applyAlignment="true" applyProtection="true">
      <alignment horizontal="center" vertical="center" textRotation="0" wrapText="true" indent="0" shrinkToFit="false"/>
      <protection locked="true" hidden="false"/>
    </xf>
    <xf numFmtId="164" fontId="7" fillId="7" borderId="0" xfId="0" applyFont="true" applyBorder="true" applyAlignment="true" applyProtection="true">
      <alignment horizontal="left" vertical="center" textRotation="0" wrapText="true" indent="0" shrinkToFit="false"/>
      <protection locked="true" hidden="false"/>
    </xf>
    <xf numFmtId="173" fontId="5" fillId="0" borderId="11" xfId="0" applyFont="true" applyBorder="true" applyAlignment="true" applyProtection="true">
      <alignment horizontal="center" vertical="center" textRotation="0" wrapText="false" indent="0" shrinkToFit="false"/>
      <protection locked="true" hidden="false"/>
    </xf>
    <xf numFmtId="173" fontId="8" fillId="0" borderId="12" xfId="0" applyFont="true" applyBorder="true" applyAlignment="true" applyProtection="true">
      <alignment horizontal="center" vertical="center" textRotation="0" wrapText="false" indent="0" shrinkToFit="false"/>
      <protection locked="true" hidden="false"/>
    </xf>
    <xf numFmtId="173" fontId="5" fillId="0" borderId="15" xfId="0" applyFont="true" applyBorder="true" applyAlignment="true" applyProtection="true">
      <alignment horizontal="center" vertical="center" textRotation="0" wrapText="false" indent="0" shrinkToFit="false"/>
      <protection locked="true" hidden="false"/>
    </xf>
    <xf numFmtId="173" fontId="8" fillId="0" borderId="16" xfId="0" applyFont="true" applyBorder="true" applyAlignment="true" applyProtection="true">
      <alignment horizontal="center" vertical="center" textRotation="0" wrapText="false" indent="0" shrinkToFit="false"/>
      <protection locked="true" hidden="false"/>
    </xf>
    <xf numFmtId="173" fontId="5" fillId="0" borderId="18" xfId="0" applyFont="true" applyBorder="true" applyAlignment="true" applyProtection="true">
      <alignment horizontal="center" vertical="center" textRotation="0" wrapText="false" indent="0" shrinkToFit="false"/>
      <protection locked="true" hidden="false"/>
    </xf>
    <xf numFmtId="173" fontId="8" fillId="0" borderId="19" xfId="0" applyFont="true" applyBorder="true" applyAlignment="true" applyProtection="true">
      <alignment horizontal="center" vertical="center" textRotation="0" wrapText="false" indent="0" shrinkToFit="false"/>
      <protection locked="true" hidden="false"/>
    </xf>
    <xf numFmtId="173" fontId="5" fillId="0" borderId="13" xfId="0" applyFont="true" applyBorder="true" applyAlignment="true" applyProtection="true">
      <alignment horizontal="center" vertical="center" textRotation="0" wrapText="false" indent="0" shrinkToFit="false"/>
      <protection locked="true" hidden="false"/>
    </xf>
    <xf numFmtId="173" fontId="8" fillId="0" borderId="6" xfId="0" applyFont="true" applyBorder="true" applyAlignment="true" applyProtection="true">
      <alignment horizontal="center" vertical="center" textRotation="0" wrapText="false" indent="0" shrinkToFit="false"/>
      <protection locked="true" hidden="false"/>
    </xf>
    <xf numFmtId="164" fontId="8" fillId="3" borderId="31" xfId="0" applyFont="true" applyBorder="true" applyAlignment="true" applyProtection="true">
      <alignment horizontal="center" vertical="center" textRotation="0" wrapText="true" indent="0" shrinkToFit="false"/>
      <protection locked="true" hidden="false"/>
    </xf>
    <xf numFmtId="164" fontId="8" fillId="3" borderId="32" xfId="0" applyFont="true" applyBorder="true" applyAlignment="true" applyProtection="true">
      <alignment horizontal="center" vertical="center" textRotation="0" wrapText="true" indent="0" shrinkToFit="false"/>
      <protection locked="true" hidden="false"/>
    </xf>
    <xf numFmtId="164" fontId="5" fillId="0" borderId="10" xfId="0" applyFont="true" applyBorder="true" applyAlignment="true" applyProtection="true">
      <alignment horizontal="center" vertical="center" textRotation="0" wrapText="true" indent="0" shrinkToFit="false"/>
      <protection locked="true" hidden="false"/>
    </xf>
    <xf numFmtId="174" fontId="5" fillId="0" borderId="11" xfId="0" applyFont="true" applyBorder="true" applyAlignment="true" applyProtection="true">
      <alignment horizontal="center" vertical="center" textRotation="0" wrapText="true" indent="0" shrinkToFit="false"/>
      <protection locked="true" hidden="false"/>
    </xf>
    <xf numFmtId="164" fontId="5" fillId="0" borderId="33" xfId="0" applyFont="true" applyBorder="true" applyAlignment="true" applyProtection="true">
      <alignment horizontal="center" vertical="center" textRotation="0" wrapText="true" indent="0" shrinkToFit="false"/>
      <protection locked="true" hidden="false"/>
    </xf>
    <xf numFmtId="169" fontId="5" fillId="0" borderId="10" xfId="19" applyFont="true" applyBorder="true" applyAlignment="true" applyProtection="true">
      <alignment horizontal="center" vertical="center" textRotation="0" wrapText="true" indent="0" shrinkToFit="false"/>
      <protection locked="true" hidden="false"/>
    </xf>
    <xf numFmtId="175" fontId="8" fillId="0" borderId="12" xfId="15" applyFont="true" applyBorder="true" applyAlignment="true" applyProtection="true">
      <alignment horizontal="center" vertical="center" textRotation="0" wrapText="true" indent="0" shrinkToFit="false"/>
      <protection locked="true" hidden="false"/>
    </xf>
    <xf numFmtId="170" fontId="5" fillId="0" borderId="10" xfId="19" applyFont="true" applyBorder="true" applyAlignment="true" applyProtection="true">
      <alignment horizontal="center" vertical="center" textRotation="0" wrapText="true" indent="0" shrinkToFit="false"/>
      <protection locked="true" hidden="false"/>
    </xf>
    <xf numFmtId="174" fontId="5" fillId="0" borderId="15" xfId="0" applyFont="true" applyBorder="true" applyAlignment="true" applyProtection="true">
      <alignment horizontal="center" vertical="center" textRotation="0" wrapText="true" indent="0" shrinkToFit="false"/>
      <protection locked="true" hidden="false"/>
    </xf>
    <xf numFmtId="164" fontId="5" fillId="0" borderId="34" xfId="0" applyFont="true" applyBorder="true" applyAlignment="true" applyProtection="true">
      <alignment horizontal="center" vertical="center" textRotation="0" wrapText="true" indent="0" shrinkToFit="false"/>
      <protection locked="true" hidden="false"/>
    </xf>
    <xf numFmtId="169" fontId="5" fillId="0" borderId="14" xfId="19" applyFont="true" applyBorder="true" applyAlignment="true" applyProtection="true">
      <alignment horizontal="center" vertical="center" textRotation="0" wrapText="true" indent="0" shrinkToFit="false"/>
      <protection locked="true" hidden="false"/>
    </xf>
    <xf numFmtId="175" fontId="8" fillId="0" borderId="16" xfId="15" applyFont="true" applyBorder="true" applyAlignment="true" applyProtection="true">
      <alignment horizontal="center" vertical="center" textRotation="0" wrapText="true" indent="0" shrinkToFit="false"/>
      <protection locked="true" hidden="false"/>
    </xf>
    <xf numFmtId="170" fontId="5" fillId="0" borderId="14" xfId="19" applyFont="true" applyBorder="true" applyAlignment="true" applyProtection="true">
      <alignment horizontal="center" vertical="center" textRotation="0" wrapText="tru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74" fontId="5" fillId="0" borderId="13" xfId="0" applyFont="true" applyBorder="true" applyAlignment="true" applyProtection="true">
      <alignment horizontal="center" vertical="center" textRotation="0" wrapText="true" indent="0" shrinkToFit="false"/>
      <protection locked="true" hidden="false"/>
    </xf>
    <xf numFmtId="164" fontId="5" fillId="0" borderId="35" xfId="0" applyFont="true" applyBorder="true" applyAlignment="true" applyProtection="true">
      <alignment horizontal="center" vertical="center" textRotation="0" wrapText="true" indent="0" shrinkToFit="false"/>
      <protection locked="true" hidden="false"/>
    </xf>
    <xf numFmtId="169" fontId="5" fillId="0" borderId="5" xfId="19" applyFont="true" applyBorder="true" applyAlignment="true" applyProtection="true">
      <alignment horizontal="center" vertical="center" textRotation="0" wrapText="true" indent="0" shrinkToFit="false"/>
      <protection locked="true" hidden="false"/>
    </xf>
    <xf numFmtId="175" fontId="8" fillId="0" borderId="6" xfId="15" applyFont="true" applyBorder="true" applyAlignment="true" applyProtection="true">
      <alignment horizontal="center" vertical="center" textRotation="0" wrapText="true" indent="0" shrinkToFit="false"/>
      <protection locked="true" hidden="false"/>
    </xf>
    <xf numFmtId="170" fontId="5" fillId="0" borderId="5" xfId="19" applyFont="true" applyBorder="true" applyAlignment="true" applyProtection="true">
      <alignment horizontal="center" vertical="center" textRotation="0" wrapText="true" indent="0" shrinkToFit="false"/>
      <protection locked="true" hidden="false"/>
    </xf>
    <xf numFmtId="164" fontId="8" fillId="3" borderId="36" xfId="0" applyFont="true" applyBorder="true" applyAlignment="true" applyProtection="true">
      <alignment horizontal="center" vertical="center" textRotation="0" wrapText="true" indent="0" shrinkToFit="false"/>
      <protection locked="true" hidden="false"/>
    </xf>
    <xf numFmtId="164" fontId="8" fillId="3" borderId="20" xfId="0" applyFont="true" applyBorder="true" applyAlignment="true" applyProtection="true">
      <alignment horizontal="center" vertical="center" textRotation="0" wrapText="true" indent="0" shrinkToFit="false"/>
      <protection locked="true" hidden="false"/>
    </xf>
    <xf numFmtId="164" fontId="8" fillId="3" borderId="22" xfId="0" applyFont="true" applyBorder="true" applyAlignment="true" applyProtection="true">
      <alignment horizontal="center" vertical="center" textRotation="0" wrapText="true" indent="0" shrinkToFit="false"/>
      <protection locked="true" hidden="false"/>
    </xf>
    <xf numFmtId="174" fontId="5" fillId="0" borderId="12" xfId="0" applyFont="true" applyBorder="true" applyAlignment="true" applyProtection="true">
      <alignment horizontal="center" vertical="center" textRotation="0" wrapText="true" indent="0" shrinkToFit="false"/>
      <protection locked="true" hidden="false"/>
    </xf>
    <xf numFmtId="174" fontId="5" fillId="0" borderId="16" xfId="0" applyFont="true" applyBorder="true" applyAlignment="true" applyProtection="true">
      <alignment horizontal="center" vertical="center" textRotation="0" wrapText="true" indent="0" shrinkToFit="false"/>
      <protection locked="true" hidden="false"/>
    </xf>
    <xf numFmtId="174" fontId="5" fillId="0" borderId="18" xfId="0" applyFont="true" applyBorder="true" applyAlignment="true" applyProtection="true">
      <alignment horizontal="center" vertical="center" textRotation="0" wrapText="true" indent="0" shrinkToFit="false"/>
      <protection locked="true" hidden="false"/>
    </xf>
    <xf numFmtId="174" fontId="5" fillId="0" borderId="19" xfId="0" applyFont="true" applyBorder="true" applyAlignment="true" applyProtection="true">
      <alignment horizontal="center" vertical="center" textRotation="0" wrapText="true" indent="0" shrinkToFit="false"/>
      <protection locked="true" hidden="false"/>
    </xf>
    <xf numFmtId="174" fontId="8" fillId="3" borderId="21" xfId="0" applyFont="true" applyBorder="true" applyAlignment="true" applyProtection="true">
      <alignment horizontal="center" vertical="center" textRotation="0" wrapText="true" indent="0" shrinkToFit="false"/>
      <protection locked="true" hidden="false"/>
    </xf>
    <xf numFmtId="174" fontId="8" fillId="3" borderId="22" xfId="0" applyFont="true" applyBorder="true" applyAlignment="true" applyProtection="true">
      <alignment horizontal="center" vertical="center" textRotation="0" wrapText="true" indent="0" shrinkToFit="false"/>
      <protection locked="true" hidden="false"/>
    </xf>
    <xf numFmtId="174" fontId="5" fillId="0" borderId="11" xfId="0" applyFont="true" applyBorder="true" applyAlignment="true" applyProtection="true">
      <alignment horizontal="center" vertical="center" textRotation="0" wrapText="false" indent="0" shrinkToFit="false"/>
      <protection locked="true" hidden="false"/>
    </xf>
    <xf numFmtId="174" fontId="5" fillId="0" borderId="15" xfId="0" applyFont="true" applyBorder="true" applyAlignment="true" applyProtection="true">
      <alignment horizontal="center" vertical="center" textRotation="0" wrapText="false" indent="0" shrinkToFit="false"/>
      <protection locked="true" hidden="false"/>
    </xf>
    <xf numFmtId="174" fontId="5" fillId="0" borderId="18" xfId="0" applyFont="true" applyBorder="true" applyAlignment="true" applyProtection="true">
      <alignment horizontal="center" vertical="center" textRotation="0" wrapText="false" indent="0" shrinkToFit="false"/>
      <protection locked="true" hidden="false"/>
    </xf>
    <xf numFmtId="174" fontId="5" fillId="0" borderId="13" xfId="0" applyFont="true" applyBorder="true" applyAlignment="true" applyProtection="true">
      <alignment horizontal="center" vertical="center" textRotation="0" wrapText="false" indent="0" shrinkToFit="false"/>
      <protection locked="true" hidden="false"/>
    </xf>
    <xf numFmtId="164" fontId="8" fillId="3" borderId="29" xfId="0" applyFont="true" applyBorder="true" applyAlignment="true" applyProtection="true">
      <alignment horizontal="center" vertical="center" textRotation="0" wrapText="false" indent="0" shrinkToFit="false"/>
      <protection locked="true" hidden="false"/>
    </xf>
    <xf numFmtId="164" fontId="11" fillId="3" borderId="2" xfId="0" applyFont="true" applyBorder="true" applyAlignment="true" applyProtection="true">
      <alignment horizontal="center" vertical="center"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6" fontId="11" fillId="3" borderId="2" xfId="25" applyFont="true" applyBorder="true" applyAlignment="true" applyProtection="true">
      <alignment horizontal="center" vertical="center" textRotation="0" wrapText="false" indent="0" shrinkToFit="false"/>
      <protection locked="true" hidden="false"/>
    </xf>
    <xf numFmtId="176" fontId="5" fillId="0" borderId="28" xfId="25" applyFont="true" applyBorder="true" applyAlignment="true" applyProtection="true">
      <alignment horizontal="center" vertical="center" textRotation="0" wrapText="false" indent="0" shrinkToFit="false"/>
      <protection locked="true" hidden="false"/>
    </xf>
    <xf numFmtId="166" fontId="5" fillId="0" borderId="28" xfId="25" applyFont="true" applyBorder="true" applyAlignment="true" applyProtection="true">
      <alignment horizontal="center" vertical="center" textRotation="0" wrapText="false" indent="0" shrinkToFit="false"/>
      <protection locked="true" hidden="false"/>
    </xf>
    <xf numFmtId="171" fontId="10" fillId="0" borderId="37" xfId="0" applyFont="true" applyBorder="true" applyAlignment="true" applyProtection="true">
      <alignment horizontal="center" vertical="center" textRotation="0" wrapText="false" indent="0" shrinkToFit="false"/>
      <protection locked="true" hidden="false"/>
    </xf>
    <xf numFmtId="176" fontId="5" fillId="0" borderId="15" xfId="25" applyFont="true" applyBorder="true" applyAlignment="true" applyProtection="true">
      <alignment horizontal="center" vertical="center" textRotation="0" wrapText="false" indent="0" shrinkToFit="false"/>
      <protection locked="true" hidden="false"/>
    </xf>
    <xf numFmtId="166" fontId="5" fillId="0" borderId="15" xfId="25" applyFont="true" applyBorder="true" applyAlignment="true" applyProtection="true">
      <alignment horizontal="center" vertical="center" textRotation="0" wrapText="false" indent="0" shrinkToFit="false"/>
      <protection locked="true" hidden="false"/>
    </xf>
    <xf numFmtId="171" fontId="10" fillId="0" borderId="38" xfId="0" applyFont="true" applyBorder="true" applyAlignment="true" applyProtection="true">
      <alignment horizontal="center" vertical="center" textRotation="0" wrapText="false" indent="0" shrinkToFit="false"/>
      <protection locked="true" hidden="false"/>
    </xf>
    <xf numFmtId="176" fontId="5" fillId="0" borderId="13" xfId="25" applyFont="true" applyBorder="true" applyAlignment="true" applyProtection="true">
      <alignment horizontal="center" vertical="center" textRotation="0" wrapText="false" indent="0" shrinkToFit="false"/>
      <protection locked="true" hidden="false"/>
    </xf>
    <xf numFmtId="166" fontId="5" fillId="0" borderId="13" xfId="25" applyFont="true" applyBorder="true" applyAlignment="true" applyProtection="true">
      <alignment horizontal="center" vertical="center" textRotation="0" wrapText="false" indent="0" shrinkToFit="false"/>
      <protection locked="true" hidden="false"/>
    </xf>
    <xf numFmtId="171" fontId="10" fillId="0" borderId="39" xfId="0" applyFont="true" applyBorder="true" applyAlignment="true" applyProtection="true">
      <alignment horizontal="center" vertical="center" textRotation="0" wrapText="false" indent="0" shrinkToFit="false"/>
      <protection locked="true" hidden="false"/>
    </xf>
    <xf numFmtId="171" fontId="11" fillId="3" borderId="40" xfId="0" applyFont="true" applyBorder="true" applyAlignment="true" applyProtection="true">
      <alignment horizontal="center" vertical="center" textRotation="0" wrapText="false" indent="0" shrinkToFit="false"/>
      <protection locked="true" hidden="false"/>
    </xf>
    <xf numFmtId="166" fontId="5" fillId="0" borderId="0" xfId="25" applyFont="true" applyBorder="true" applyAlignment="true" applyProtection="true">
      <alignment horizontal="center" vertical="center" textRotation="0" wrapText="false" indent="0" shrinkToFit="false"/>
      <protection locked="true" hidden="false"/>
    </xf>
    <xf numFmtId="166" fontId="5" fillId="0" borderId="0" xfId="0" applyFont="true" applyBorder="false" applyAlignment="true" applyProtection="true">
      <alignment horizontal="center" vertical="center" textRotation="0" wrapText="false" indent="0" shrinkToFit="false"/>
      <protection locked="true" hidden="false"/>
    </xf>
    <xf numFmtId="164" fontId="11" fillId="0" borderId="0" xfId="0" applyFont="true" applyBorder="false" applyAlignment="true" applyProtection="true">
      <alignment horizontal="center" vertical="center" textRotation="0" wrapText="false" indent="0" shrinkToFit="false"/>
      <protection locked="true" hidden="false"/>
    </xf>
    <xf numFmtId="164" fontId="11" fillId="3" borderId="7" xfId="0" applyFont="true" applyBorder="true" applyAlignment="true" applyProtection="true">
      <alignment horizontal="center" vertical="center" textRotation="0" wrapText="false" indent="0" shrinkToFit="false"/>
      <protection locked="true" hidden="false"/>
    </xf>
    <xf numFmtId="164" fontId="11" fillId="3" borderId="8" xfId="0" applyFont="true" applyBorder="true" applyAlignment="true" applyProtection="true">
      <alignment horizontal="center" vertical="center" textRotation="0" wrapText="false" indent="0" shrinkToFit="false"/>
      <protection locked="true" hidden="false"/>
    </xf>
    <xf numFmtId="164" fontId="11" fillId="3" borderId="9" xfId="0" applyFont="true" applyBorder="true" applyAlignment="true" applyProtection="true">
      <alignment horizontal="center" vertical="center" textRotation="0" wrapText="false" indent="0" shrinkToFit="false"/>
      <protection locked="true" hidden="false"/>
    </xf>
    <xf numFmtId="171" fontId="5" fillId="0" borderId="11" xfId="25" applyFont="true" applyBorder="true" applyAlignment="true" applyProtection="true">
      <alignment horizontal="center" vertical="center" textRotation="0" wrapText="false" indent="0" shrinkToFit="false"/>
      <protection locked="true" hidden="false"/>
    </xf>
    <xf numFmtId="171" fontId="11" fillId="0" borderId="12" xfId="25" applyFont="true" applyBorder="true" applyAlignment="true" applyProtection="true">
      <alignment horizontal="center" vertical="center" textRotation="0" wrapText="false" indent="0" shrinkToFit="false"/>
      <protection locked="true" hidden="false"/>
    </xf>
    <xf numFmtId="171" fontId="5" fillId="0" borderId="15" xfId="25" applyFont="true" applyBorder="true" applyAlignment="true" applyProtection="true">
      <alignment horizontal="center" vertical="center" textRotation="0" wrapText="false" indent="0" shrinkToFit="false"/>
      <protection locked="true" hidden="false"/>
    </xf>
    <xf numFmtId="171" fontId="11" fillId="0" borderId="16" xfId="25" applyFont="true" applyBorder="true" applyAlignment="true" applyProtection="true">
      <alignment horizontal="center" vertical="center" textRotation="0" wrapText="false" indent="0" shrinkToFit="false"/>
      <protection locked="true" hidden="false"/>
    </xf>
    <xf numFmtId="171" fontId="5" fillId="0" borderId="13" xfId="25" applyFont="true" applyBorder="true" applyAlignment="true" applyProtection="true">
      <alignment horizontal="center" vertical="center" textRotation="0" wrapText="false" indent="0" shrinkToFit="false"/>
      <protection locked="true" hidden="false"/>
    </xf>
    <xf numFmtId="171" fontId="11" fillId="0" borderId="6" xfId="25" applyFont="true" applyBorder="true" applyAlignment="true" applyProtection="true">
      <alignment horizontal="center" vertical="center" textRotation="0" wrapText="false" indent="0" shrinkToFit="false"/>
      <protection locked="true" hidden="false"/>
    </xf>
    <xf numFmtId="171" fontId="5" fillId="0" borderId="28" xfId="25" applyFont="true" applyBorder="true" applyAlignment="true" applyProtection="true">
      <alignment horizontal="center" vertical="center" textRotation="0" wrapText="false" indent="0" shrinkToFit="false"/>
      <protection locked="true" hidden="false"/>
    </xf>
    <xf numFmtId="171" fontId="11" fillId="0" borderId="4" xfId="25" applyFont="true" applyBorder="true" applyAlignment="true" applyProtection="true">
      <alignment horizontal="center" vertical="center" textRotation="0" wrapText="false" indent="0" shrinkToFit="false"/>
      <protection locked="true" hidden="false"/>
    </xf>
    <xf numFmtId="171" fontId="5" fillId="8" borderId="28" xfId="25" applyFont="true" applyBorder="true" applyAlignment="true" applyProtection="true">
      <alignment horizontal="center" vertical="center" textRotation="0" wrapText="false" indent="0" shrinkToFit="false"/>
      <protection locked="true" hidden="false"/>
    </xf>
    <xf numFmtId="172" fontId="5" fillId="0" borderId="28" xfId="25" applyFont="true" applyBorder="true" applyAlignment="true" applyProtection="true">
      <alignment horizontal="center" vertical="center" textRotation="0" wrapText="false" indent="0" shrinkToFit="false"/>
      <protection locked="true" hidden="false"/>
    </xf>
    <xf numFmtId="177" fontId="5" fillId="0" borderId="28" xfId="25" applyFont="true" applyBorder="true" applyAlignment="true" applyProtection="true">
      <alignment horizontal="center" vertical="center" textRotation="0" wrapText="false" indent="0" shrinkToFit="false"/>
      <protection locked="true" hidden="false"/>
    </xf>
    <xf numFmtId="171" fontId="5" fillId="0" borderId="4" xfId="0" applyFont="true" applyBorder="true" applyAlignment="true" applyProtection="true">
      <alignment horizontal="center" vertical="center" textRotation="0" wrapText="false" indent="0" shrinkToFit="false"/>
      <protection locked="true" hidden="false"/>
    </xf>
    <xf numFmtId="171" fontId="5" fillId="8" borderId="15" xfId="25" applyFont="true" applyBorder="true" applyAlignment="true" applyProtection="true">
      <alignment horizontal="center" vertical="center" textRotation="0" wrapText="false" indent="0" shrinkToFit="false"/>
      <protection locked="true" hidden="false"/>
    </xf>
    <xf numFmtId="172" fontId="5" fillId="0" borderId="15" xfId="25" applyFont="true" applyBorder="true" applyAlignment="true" applyProtection="true">
      <alignment horizontal="center" vertical="center" textRotation="0" wrapText="false" indent="0" shrinkToFit="false"/>
      <protection locked="true" hidden="false"/>
    </xf>
    <xf numFmtId="177" fontId="5" fillId="0" borderId="15" xfId="25" applyFont="true" applyBorder="true" applyAlignment="true" applyProtection="true">
      <alignment horizontal="center" vertical="center" textRotation="0" wrapText="false" indent="0" shrinkToFit="false"/>
      <protection locked="true" hidden="false"/>
    </xf>
    <xf numFmtId="171" fontId="5" fillId="0" borderId="16" xfId="0" applyFont="true" applyBorder="true" applyAlignment="true" applyProtection="true">
      <alignment horizontal="center" vertical="center" textRotation="0" wrapText="false" indent="0" shrinkToFit="false"/>
      <protection locked="true" hidden="false"/>
    </xf>
    <xf numFmtId="171" fontId="8" fillId="0" borderId="16" xfId="0" applyFont="true" applyBorder="true" applyAlignment="true" applyProtection="true">
      <alignment horizontal="center" vertical="center" textRotation="0" wrapText="false" indent="0" shrinkToFit="false"/>
      <protection locked="true" hidden="false"/>
    </xf>
    <xf numFmtId="164" fontId="10" fillId="0" borderId="14" xfId="0" applyFont="true" applyBorder="true" applyAlignment="true" applyProtection="true">
      <alignment horizontal="center" vertical="center" textRotation="0" wrapText="false" indent="0" shrinkToFit="false"/>
      <protection locked="true" hidden="false"/>
    </xf>
    <xf numFmtId="177" fontId="5" fillId="0" borderId="15" xfId="0" applyFont="true" applyBorder="true" applyAlignment="true" applyProtection="true">
      <alignment horizontal="center" vertical="center" textRotation="0" wrapText="false" indent="0" shrinkToFit="false"/>
      <protection locked="true" hidden="false"/>
    </xf>
    <xf numFmtId="171" fontId="5" fillId="8" borderId="13" xfId="25" applyFont="true" applyBorder="true" applyAlignment="true" applyProtection="true">
      <alignment horizontal="center" vertical="center" textRotation="0" wrapText="false" indent="0" shrinkToFit="false"/>
      <protection locked="true" hidden="false"/>
    </xf>
    <xf numFmtId="172" fontId="5" fillId="0" borderId="13" xfId="25" applyFont="true" applyBorder="true" applyAlignment="true" applyProtection="true">
      <alignment horizontal="center" vertical="center" textRotation="0" wrapText="false" indent="0" shrinkToFit="false"/>
      <protection locked="true" hidden="false"/>
    </xf>
    <xf numFmtId="177" fontId="5" fillId="0" borderId="13" xfId="25" applyFont="true" applyBorder="true" applyAlignment="true" applyProtection="true">
      <alignment horizontal="center" vertical="center" textRotation="0" wrapText="false" indent="0" shrinkToFit="false"/>
      <protection locked="true" hidden="false"/>
    </xf>
    <xf numFmtId="171" fontId="5" fillId="0" borderId="6" xfId="0" applyFont="true" applyBorder="true" applyAlignment="true" applyProtection="true">
      <alignment horizontal="center" vertical="center" textRotation="0" wrapText="false" indent="0" shrinkToFit="false"/>
      <protection locked="true" hidden="false"/>
    </xf>
    <xf numFmtId="164" fontId="8" fillId="3" borderId="40" xfId="0" applyFont="true" applyBorder="true" applyAlignment="true" applyProtection="true">
      <alignment horizontal="center" vertical="center" textRotation="0" wrapText="false" indent="0" shrinkToFit="false"/>
      <protection locked="true" hidden="false"/>
    </xf>
    <xf numFmtId="171" fontId="11" fillId="3" borderId="41" xfId="0" applyFont="true" applyBorder="true" applyAlignment="true" applyProtection="true">
      <alignment horizontal="center" vertical="center" textRotation="0" wrapText="false" indent="0" shrinkToFit="false"/>
      <protection locked="true" hidden="false"/>
    </xf>
    <xf numFmtId="171" fontId="8" fillId="3" borderId="2" xfId="0" applyFont="true" applyBorder="true" applyAlignment="true" applyProtection="true">
      <alignment horizontal="center" vertical="center" textRotation="0" wrapText="false" indent="0" shrinkToFit="false"/>
      <protection locked="true" hidden="false"/>
    </xf>
    <xf numFmtId="164" fontId="11" fillId="3" borderId="20" xfId="0" applyFont="true" applyBorder="true" applyAlignment="true" applyProtection="true">
      <alignment horizontal="center" vertical="center" textRotation="0" wrapText="false" indent="0" shrinkToFit="false"/>
      <protection locked="true" hidden="false"/>
    </xf>
    <xf numFmtId="164" fontId="11" fillId="3" borderId="21" xfId="0" applyFont="true" applyBorder="true" applyAlignment="true" applyProtection="true">
      <alignment horizontal="center" vertical="center" textRotation="0" wrapText="false" indent="0" shrinkToFit="false"/>
      <protection locked="true" hidden="false"/>
    </xf>
    <xf numFmtId="166" fontId="11" fillId="3" borderId="22" xfId="0" applyFont="true" applyBorder="true" applyAlignment="true" applyProtection="true">
      <alignment horizontal="center" vertical="center" textRotation="0" wrapText="true" indent="0" shrinkToFit="false"/>
      <protection locked="true" hidden="false"/>
    </xf>
    <xf numFmtId="171" fontId="11" fillId="0" borderId="12" xfId="0" applyFont="true" applyBorder="true" applyAlignment="true" applyProtection="true">
      <alignment horizontal="center" vertical="center" textRotation="0" wrapText="false" indent="0" shrinkToFit="false"/>
      <protection locked="true" hidden="false"/>
    </xf>
    <xf numFmtId="171" fontId="11" fillId="0" borderId="16" xfId="0" applyFont="true" applyBorder="true" applyAlignment="true" applyProtection="true">
      <alignment horizontal="center" vertical="center" textRotation="0" wrapText="false" indent="0" shrinkToFit="false"/>
      <protection locked="true" hidden="false"/>
    </xf>
    <xf numFmtId="171" fontId="5" fillId="0" borderId="18" xfId="25" applyFont="true" applyBorder="true" applyAlignment="true" applyProtection="true">
      <alignment horizontal="center" vertical="center" textRotation="0" wrapText="false" indent="0" shrinkToFit="false"/>
      <protection locked="true" hidden="false"/>
    </xf>
    <xf numFmtId="171" fontId="11" fillId="0" borderId="19" xfId="0" applyFont="true" applyBorder="true" applyAlignment="true" applyProtection="true">
      <alignment horizontal="center" vertical="center" textRotation="0" wrapText="false" indent="0" shrinkToFit="false"/>
      <protection locked="true" hidden="false"/>
    </xf>
    <xf numFmtId="171" fontId="11" fillId="0" borderId="6" xfId="0" applyFont="true" applyBorder="true" applyAlignment="true" applyProtection="true">
      <alignment horizontal="center" vertical="center" textRotation="0" wrapText="false" indent="0" shrinkToFit="false"/>
      <protection locked="true" hidden="false"/>
    </xf>
    <xf numFmtId="164" fontId="11" fillId="3" borderId="29" xfId="0" applyFont="true" applyBorder="true" applyAlignment="true" applyProtection="true">
      <alignment horizontal="center" vertical="center" textRotation="0" wrapText="false" indent="0" shrinkToFit="false"/>
      <protection locked="true" hidden="false"/>
    </xf>
    <xf numFmtId="164" fontId="11" fillId="3" borderId="8" xfId="0" applyFont="true" applyBorder="true" applyAlignment="true" applyProtection="true">
      <alignment horizontal="center" vertical="center" textRotation="0" wrapText="true" indent="0" shrinkToFit="false"/>
      <protection locked="true" hidden="false"/>
    </xf>
    <xf numFmtId="171" fontId="10" fillId="0" borderId="12" xfId="0" applyFont="true" applyBorder="true" applyAlignment="true" applyProtection="true">
      <alignment horizontal="center" vertical="center" textRotation="0" wrapText="false" indent="0" shrinkToFit="false"/>
      <protection locked="true" hidden="false"/>
    </xf>
    <xf numFmtId="171" fontId="10" fillId="0" borderId="16" xfId="0" applyFont="true" applyBorder="true" applyAlignment="true" applyProtection="true">
      <alignment horizontal="center" vertical="center" textRotation="0" wrapText="false" indent="0" shrinkToFit="false"/>
      <protection locked="true" hidden="false"/>
    </xf>
    <xf numFmtId="171" fontId="10" fillId="0" borderId="19" xfId="0" applyFont="true" applyBorder="true" applyAlignment="true" applyProtection="true">
      <alignment horizontal="center" vertical="center" textRotation="0" wrapText="false" indent="0" shrinkToFit="false"/>
      <protection locked="true" hidden="false"/>
    </xf>
    <xf numFmtId="171" fontId="10" fillId="0" borderId="6"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11" fillId="3" borderId="37" xfId="0" applyFont="true" applyBorder="true" applyAlignment="true" applyProtection="true">
      <alignment horizontal="center" vertical="center" textRotation="0" wrapText="true" indent="0" shrinkToFit="false"/>
      <protection locked="true" hidden="false"/>
    </xf>
    <xf numFmtId="170" fontId="10" fillId="0" borderId="16" xfId="19" applyFont="true" applyBorder="true" applyAlignment="true" applyProtection="true">
      <alignment horizontal="center" vertical="center" textRotation="0" wrapText="false" indent="0" shrinkToFit="false"/>
      <protection locked="true" hidden="false"/>
    </xf>
    <xf numFmtId="170" fontId="10" fillId="0" borderId="6" xfId="19" applyFont="true" applyBorder="true" applyAlignment="true" applyProtection="true">
      <alignment horizontal="center" vertical="center" textRotation="0" wrapText="false" indent="0" shrinkToFit="false"/>
      <protection locked="true" hidden="false"/>
    </xf>
    <xf numFmtId="178" fontId="5" fillId="0" borderId="11" xfId="26" applyFont="true" applyBorder="true" applyAlignment="true" applyProtection="true">
      <alignment horizontal="center" vertical="center" textRotation="0" wrapText="false" indent="0" shrinkToFit="false"/>
      <protection locked="true" hidden="false"/>
    </xf>
    <xf numFmtId="178" fontId="5" fillId="0" borderId="15" xfId="26" applyFont="true" applyBorder="true" applyAlignment="true" applyProtection="true">
      <alignment horizontal="center" vertical="center" textRotation="0" wrapText="false" indent="0" shrinkToFit="false"/>
      <protection locked="true" hidden="false"/>
    </xf>
    <xf numFmtId="178" fontId="5" fillId="0" borderId="18" xfId="26" applyFont="true" applyBorder="true" applyAlignment="true" applyProtection="true">
      <alignment horizontal="center" vertical="center" textRotation="0" wrapText="false" indent="0" shrinkToFit="false"/>
      <protection locked="true" hidden="false"/>
    </xf>
    <xf numFmtId="178" fontId="5" fillId="0" borderId="13" xfId="26" applyFont="true" applyBorder="true" applyAlignment="true" applyProtection="true">
      <alignment horizontal="center" vertical="center" textRotation="0" wrapText="false" indent="0" shrinkToFit="false"/>
      <protection locked="true" hidden="false"/>
    </xf>
    <xf numFmtId="164" fontId="8" fillId="3" borderId="7" xfId="0" applyFont="true" applyBorder="true" applyAlignment="true" applyProtection="true">
      <alignment horizontal="center" vertical="center" textRotation="0" wrapText="true" indent="0" shrinkToFit="false"/>
      <protection locked="true" hidden="false"/>
    </xf>
    <xf numFmtId="168" fontId="5" fillId="0" borderId="16" xfId="0" applyFont="true" applyBorder="true" applyAlignment="true" applyProtection="true">
      <alignment horizontal="center" vertical="center" textRotation="0" wrapText="false" indent="0" shrinkToFit="false"/>
      <protection locked="true" hidden="false"/>
    </xf>
    <xf numFmtId="164" fontId="12" fillId="0" borderId="5" xfId="0" applyFont="true" applyBorder="true" applyAlignment="true" applyProtection="true">
      <alignment horizontal="center" vertical="center" textRotation="0" wrapText="true" indent="0" shrinkToFit="false"/>
      <protection locked="true" hidden="false"/>
    </xf>
    <xf numFmtId="168" fontId="12" fillId="0" borderId="13" xfId="0" applyFont="true" applyBorder="true" applyAlignment="true" applyProtection="true">
      <alignment horizontal="center" vertical="center" textRotation="0" wrapText="false" indent="0" shrinkToFit="false"/>
      <protection locked="true" hidden="false"/>
    </xf>
    <xf numFmtId="168" fontId="12" fillId="0" borderId="6" xfId="0" applyFont="true" applyBorder="true" applyAlignment="true" applyProtection="true">
      <alignment horizontal="center" vertical="center" textRotation="0" wrapText="false" indent="0" shrinkToFit="false"/>
      <protection locked="true" hidden="false"/>
    </xf>
    <xf numFmtId="168" fontId="8" fillId="3" borderId="21" xfId="0" applyFont="true" applyBorder="true" applyAlignment="true" applyProtection="true">
      <alignment horizontal="center" vertical="center" textRotation="0" wrapText="false" indent="0" shrinkToFit="false"/>
      <protection locked="true" hidden="false"/>
    </xf>
    <xf numFmtId="168" fontId="8" fillId="3" borderId="22"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center" vertical="bottom" textRotation="0" wrapText="false" indent="0" shrinkToFit="false"/>
      <protection locked="true" hidden="false"/>
    </xf>
    <xf numFmtId="164" fontId="18" fillId="3" borderId="0" xfId="0" applyFont="true" applyBorder="true" applyAlignment="true" applyProtection="true">
      <alignment horizontal="center" vertical="center" textRotation="0" wrapText="false" indent="0" shrinkToFit="false"/>
      <protection locked="true" hidden="false"/>
    </xf>
    <xf numFmtId="164" fontId="18" fillId="7" borderId="0" xfId="0" applyFont="true" applyBorder="false" applyAlignment="true" applyProtection="true">
      <alignment horizontal="center" vertical="center" textRotation="0" wrapText="false" indent="0" shrinkToFit="false"/>
      <protection locked="true" hidden="false"/>
    </xf>
    <xf numFmtId="164" fontId="18" fillId="0" borderId="15" xfId="0" applyFont="true" applyBorder="true" applyAlignment="true" applyProtection="true">
      <alignment horizontal="center" vertical="center" textRotation="0" wrapText="true" indent="0" shrinkToFit="false"/>
      <protection locked="true" hidden="false"/>
    </xf>
    <xf numFmtId="164" fontId="15" fillId="0" borderId="15" xfId="0" applyFont="true" applyBorder="true" applyAlignment="true" applyProtection="true">
      <alignment horizontal="general" vertical="center" textRotation="0" wrapText="true" indent="0" shrinkToFit="false"/>
      <protection locked="true" hidden="false"/>
    </xf>
    <xf numFmtId="179" fontId="19" fillId="8" borderId="15" xfId="24" applyFont="true" applyBorder="true" applyAlignment="true" applyProtection="true">
      <alignment horizontal="center" vertical="center" textRotation="0" wrapText="false" indent="0" shrinkToFit="false"/>
      <protection locked="false" hidden="false"/>
    </xf>
    <xf numFmtId="180" fontId="19" fillId="8" borderId="15" xfId="24" applyFont="true" applyBorder="true" applyAlignment="true" applyProtection="true">
      <alignment horizontal="center" vertical="center" textRotation="0" wrapText="false" indent="0" shrinkToFit="false"/>
      <protection locked="false" hidden="false"/>
    </xf>
    <xf numFmtId="164" fontId="15" fillId="0" borderId="15" xfId="0" applyFont="true" applyBorder="true" applyAlignment="true" applyProtection="true">
      <alignment horizontal="general" vertical="center" textRotation="0" wrapText="false" indent="0" shrinkToFit="false"/>
      <protection locked="true" hidden="false"/>
    </xf>
    <xf numFmtId="164" fontId="19" fillId="8" borderId="15" xfId="24" applyFont="true" applyBorder="true" applyAlignment="true" applyProtection="true">
      <alignment horizontal="center" vertical="center" textRotation="0" wrapText="false" indent="0" shrinkToFit="false"/>
      <protection locked="false" hidden="false"/>
    </xf>
    <xf numFmtId="164" fontId="19" fillId="8" borderId="15" xfId="24" applyFont="true" applyBorder="true" applyAlignment="true" applyProtection="true">
      <alignment horizontal="center" vertical="center" textRotation="0" wrapText="true" indent="0" shrinkToFit="false"/>
      <protection locked="false" hidden="false"/>
    </xf>
    <xf numFmtId="181" fontId="19" fillId="8" borderId="15" xfId="24" applyFont="true" applyBorder="true" applyAlignment="true" applyProtection="true">
      <alignment horizontal="center" vertical="center" textRotation="0" wrapText="false" indent="0" shrinkToFit="false"/>
      <protection locked="false" hidden="false"/>
    </xf>
    <xf numFmtId="164" fontId="8" fillId="3" borderId="0" xfId="0" applyFont="true" applyBorder="true" applyAlignment="true" applyProtection="true">
      <alignment horizontal="center" vertical="center" textRotation="0" wrapText="false" indent="0" shrinkToFit="false"/>
      <protection locked="true" hidden="false"/>
    </xf>
    <xf numFmtId="169" fontId="1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82" fontId="0" fillId="0" borderId="0" xfId="17" applyFont="true" applyBorder="true" applyAlignment="true" applyProtection="true">
      <alignment horizontal="general" vertical="bottom" textRotation="0" wrapText="false" indent="0" shrinkToFit="false"/>
      <protection locked="true" hidden="false"/>
    </xf>
    <xf numFmtId="164" fontId="15" fillId="0" borderId="15" xfId="0" applyFont="true" applyBorder="true" applyAlignment="true" applyProtection="true">
      <alignment horizontal="center" vertical="center" textRotation="0" wrapText="true" indent="0" shrinkToFit="false"/>
      <protection locked="true" hidden="false"/>
    </xf>
    <xf numFmtId="164" fontId="15" fillId="0" borderId="15" xfId="0" applyFont="true" applyBorder="true" applyAlignment="true" applyProtection="true">
      <alignment horizontal="left" vertical="center" textRotation="0" wrapText="true" indent="0" shrinkToFit="false"/>
      <protection locked="true" hidden="false"/>
    </xf>
    <xf numFmtId="182" fontId="15" fillId="0" borderId="15" xfId="17" applyFont="true" applyBorder="true" applyAlignment="true" applyProtection="true">
      <alignment horizontal="general" vertical="bottom" textRotation="0" wrapText="false" indent="0" shrinkToFit="false"/>
      <protection locked="true" hidden="false"/>
    </xf>
    <xf numFmtId="181" fontId="15" fillId="0" borderId="0" xfId="0" applyFont="true" applyBorder="false" applyAlignment="true" applyProtection="true">
      <alignment horizontal="general" vertical="bottom" textRotation="0" wrapText="false" indent="0" shrinkToFit="false"/>
      <protection locked="true" hidden="false"/>
    </xf>
    <xf numFmtId="167" fontId="15" fillId="0" borderId="0" xfId="0" applyFont="true" applyBorder="false" applyAlignment="true" applyProtection="true">
      <alignment horizontal="center" vertical="bottom" textRotation="0" wrapText="false" indent="0" shrinkToFit="false"/>
      <protection locked="true" hidden="false"/>
    </xf>
    <xf numFmtId="170" fontId="15" fillId="0" borderId="0" xfId="0" applyFont="true" applyBorder="false" applyAlignment="true" applyProtection="true">
      <alignment horizontal="general" vertical="bottom" textRotation="0" wrapText="false" indent="0" shrinkToFit="false"/>
      <protection locked="true" hidden="false"/>
    </xf>
    <xf numFmtId="182" fontId="18" fillId="0" borderId="15" xfId="17" applyFont="true" applyBorder="true" applyAlignment="true" applyProtection="true">
      <alignment horizontal="general" vertical="bottom" textRotation="0" wrapText="false" indent="0" shrinkToFit="false"/>
      <protection locked="true" hidden="false"/>
    </xf>
    <xf numFmtId="164" fontId="15" fillId="0" borderId="28" xfId="0" applyFont="true" applyBorder="true" applyAlignment="true" applyProtection="true">
      <alignment horizontal="left" vertical="top" textRotation="0" wrapText="true" indent="0" shrinkToFit="false"/>
      <protection locked="true" hidden="false"/>
    </xf>
    <xf numFmtId="164" fontId="15" fillId="0" borderId="28" xfId="0" applyFont="true" applyBorder="true" applyAlignment="true" applyProtection="true">
      <alignment horizontal="left" vertical="center" textRotation="0" wrapText="true" indent="0" shrinkToFit="false"/>
      <protection locked="true" hidden="false"/>
    </xf>
    <xf numFmtId="164" fontId="18" fillId="0" borderId="0" xfId="0" applyFont="true" applyBorder="false" applyAlignment="true" applyProtection="true">
      <alignment horizontal="center" vertical="center" textRotation="0" wrapText="true" indent="0" shrinkToFit="false"/>
      <protection locked="true" hidden="false"/>
    </xf>
    <xf numFmtId="167" fontId="15" fillId="0" borderId="0" xfId="15" applyFont="true" applyBorder="true" applyAlignment="true" applyProtection="true">
      <alignment horizontal="center" vertical="center" textRotation="0" wrapText="true" indent="0" shrinkToFit="false"/>
      <protection locked="true" hidden="false"/>
    </xf>
    <xf numFmtId="164" fontId="20" fillId="9" borderId="42" xfId="0" applyFont="true" applyBorder="true" applyAlignment="true" applyProtection="true">
      <alignment horizontal="center" vertical="center" textRotation="0" wrapText="false" indent="0" shrinkToFit="false"/>
      <protection locked="true" hidden="false"/>
    </xf>
    <xf numFmtId="164" fontId="20" fillId="9" borderId="43" xfId="22" applyFont="true" applyBorder="true" applyAlignment="true" applyProtection="true">
      <alignment horizontal="center" vertical="center" textRotation="0" wrapText="true" indent="0" shrinkToFit="false"/>
      <protection locked="true" hidden="false"/>
    </xf>
    <xf numFmtId="171" fontId="20" fillId="9" borderId="44" xfId="0" applyFont="true" applyBorder="true" applyAlignment="true" applyProtection="true">
      <alignment horizontal="center" vertical="center" textRotation="0" wrapText="false" indent="0" shrinkToFit="false"/>
      <protection locked="true" hidden="false"/>
    </xf>
    <xf numFmtId="171" fontId="20" fillId="9" borderId="44" xfId="22"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8" fillId="10" borderId="0" xfId="0" applyFont="true" applyBorder="true" applyAlignment="true" applyProtection="true">
      <alignment horizontal="center" vertical="center" textRotation="0" wrapText="false" indent="0" shrinkToFit="false"/>
      <protection locked="true" hidden="false"/>
    </xf>
    <xf numFmtId="164" fontId="18" fillId="0" borderId="15" xfId="0" applyFont="true" applyBorder="true" applyAlignment="true" applyProtection="true">
      <alignment horizontal="general" vertical="center" textRotation="0" wrapText="true" indent="0" shrinkToFit="false"/>
      <protection locked="true" hidden="false"/>
    </xf>
    <xf numFmtId="183" fontId="15" fillId="0" borderId="15" xfId="19" applyFont="true" applyBorder="true" applyAlignment="true" applyProtection="true">
      <alignment horizontal="center" vertical="center" textRotation="0" wrapText="true" indent="0" shrinkToFit="false"/>
      <protection locked="true" hidden="false"/>
    </xf>
    <xf numFmtId="184" fontId="15" fillId="0" borderId="15" xfId="19" applyFont="true" applyBorder="true" applyAlignment="true" applyProtection="true">
      <alignment horizontal="center" vertical="center" textRotation="0" wrapText="true" indent="0" shrinkToFit="false"/>
      <protection locked="true" hidden="false"/>
    </xf>
    <xf numFmtId="164" fontId="18" fillId="0" borderId="15" xfId="0" applyFont="true" applyBorder="true" applyAlignment="true" applyProtection="true">
      <alignment horizontal="right" vertical="center" textRotation="0" wrapText="true" indent="0" shrinkToFit="false"/>
      <protection locked="true" hidden="false"/>
    </xf>
    <xf numFmtId="177" fontId="15" fillId="0" borderId="0" xfId="0" applyFont="true" applyBorder="false" applyAlignment="true" applyProtection="true">
      <alignment horizontal="center" vertical="center" textRotation="0" wrapText="true" indent="0" shrinkToFit="false"/>
      <protection locked="true" hidden="false"/>
    </xf>
    <xf numFmtId="164" fontId="8" fillId="10" borderId="0" xfId="0" applyFont="true" applyBorder="true" applyAlignment="true" applyProtection="true">
      <alignment horizontal="center" vertical="center" textRotation="0" wrapText="true" indent="0" shrinkToFit="false"/>
      <protection locked="true" hidden="false"/>
    </xf>
    <xf numFmtId="170" fontId="15" fillId="7" borderId="15" xfId="0" applyFont="true" applyBorder="true" applyAlignment="true" applyProtection="true">
      <alignment horizontal="center" vertical="center" textRotation="0" wrapText="true" indent="0" shrinkToFit="false"/>
      <protection locked="true" hidden="false"/>
    </xf>
    <xf numFmtId="170" fontId="15" fillId="0" borderId="15" xfId="0" applyFont="true" applyBorder="true" applyAlignment="true" applyProtection="true">
      <alignment horizontal="center" vertical="center" textRotation="0" wrapText="true" indent="0" shrinkToFit="false"/>
      <protection locked="true" hidden="false"/>
    </xf>
    <xf numFmtId="164" fontId="18" fillId="0" borderId="15" xfId="0" applyFont="true" applyBorder="true" applyAlignment="true" applyProtection="true">
      <alignment horizontal="left" vertical="bottom" textRotation="0" wrapText="false" indent="0" shrinkToFit="false"/>
      <protection locked="true" hidden="false"/>
    </xf>
    <xf numFmtId="164" fontId="8" fillId="10" borderId="15" xfId="0" applyFont="true" applyBorder="true" applyAlignment="true" applyProtection="true">
      <alignment horizontal="center" vertical="center" textRotation="0" wrapText="false" indent="0" shrinkToFit="false"/>
      <protection locked="true" hidden="false"/>
    </xf>
    <xf numFmtId="164" fontId="15" fillId="7" borderId="15" xfId="0" applyFont="true" applyBorder="true" applyAlignment="true" applyProtection="true">
      <alignment horizontal="center" vertical="center" textRotation="0" wrapText="true" indent="0" shrinkToFit="false"/>
      <protection locked="false" hidden="false"/>
    </xf>
    <xf numFmtId="164" fontId="15" fillId="7" borderId="15" xfId="0" applyFont="true" applyBorder="true" applyAlignment="true" applyProtection="true">
      <alignment horizontal="left" vertical="center" textRotation="0" wrapText="true" indent="0" shrinkToFit="false"/>
      <protection locked="false" hidden="false"/>
    </xf>
    <xf numFmtId="164" fontId="22" fillId="0" borderId="15" xfId="0" applyFont="true" applyBorder="true" applyAlignment="true" applyProtection="true">
      <alignment horizontal="left" vertical="center" textRotation="0" wrapText="true" indent="0" shrinkToFit="false"/>
      <protection locked="true" hidden="false"/>
    </xf>
    <xf numFmtId="164" fontId="15" fillId="0" borderId="0" xfId="0" applyFont="true" applyBorder="false" applyAlignment="true" applyProtection="true">
      <alignment horizontal="center" vertical="center" textRotation="0" wrapText="true" indent="0" shrinkToFit="false"/>
      <protection locked="true" hidden="false"/>
    </xf>
    <xf numFmtId="164" fontId="23" fillId="9" borderId="42" xfId="0" applyFont="true" applyBorder="true" applyAlignment="true" applyProtection="true">
      <alignment horizontal="center" vertical="center" textRotation="0" wrapText="true" indent="0" shrinkToFit="false"/>
      <protection locked="true" hidden="false"/>
    </xf>
    <xf numFmtId="164" fontId="23" fillId="9" borderId="43" xfId="22" applyFont="true" applyBorder="true" applyAlignment="true" applyProtection="true">
      <alignment horizontal="center" vertical="center" textRotation="0" wrapText="true" indent="0" shrinkToFit="false"/>
      <protection locked="true" hidden="false"/>
    </xf>
    <xf numFmtId="171" fontId="23" fillId="9" borderId="44" xfId="0" applyFont="true" applyBorder="true" applyAlignment="true" applyProtection="true">
      <alignment horizontal="center" vertical="center" textRotation="0" wrapText="false" indent="0" shrinkToFit="false"/>
      <protection locked="true" hidden="false"/>
    </xf>
    <xf numFmtId="171" fontId="23" fillId="9" borderId="44" xfId="22" applyFont="true" applyBorder="true" applyAlignment="true" applyProtection="true">
      <alignment horizontal="center" vertical="center" textRotation="0" wrapText="true" indent="0" shrinkToFit="false"/>
      <protection locked="true" hidden="false"/>
    </xf>
    <xf numFmtId="164" fontId="18" fillId="3" borderId="15" xfId="0" applyFont="true" applyBorder="true" applyAlignment="true" applyProtection="true">
      <alignment horizontal="center" vertical="center" textRotation="0" wrapText="false" indent="0" shrinkToFit="false"/>
      <protection locked="true" hidden="false"/>
    </xf>
    <xf numFmtId="183" fontId="15" fillId="0" borderId="15" xfId="0" applyFont="true" applyBorder="true" applyAlignment="true" applyProtection="true">
      <alignment horizontal="center" vertical="center" textRotation="0" wrapText="true" indent="0" shrinkToFit="false"/>
      <protection locked="true" hidden="false"/>
    </xf>
    <xf numFmtId="182" fontId="15" fillId="0" borderId="15" xfId="17" applyFont="true" applyBorder="true" applyAlignment="true" applyProtection="true">
      <alignment horizontal="general" vertical="center" textRotation="0" wrapText="false" indent="0" shrinkToFit="false"/>
      <protection locked="true" hidden="false"/>
    </xf>
    <xf numFmtId="164" fontId="24" fillId="0" borderId="15" xfId="0" applyFont="true" applyBorder="true" applyAlignment="true" applyProtection="true">
      <alignment horizontal="left" vertical="top" textRotation="0" wrapText="true" indent="0" shrinkToFit="false"/>
      <protection locked="true" hidden="false"/>
    </xf>
    <xf numFmtId="164" fontId="23" fillId="9" borderId="45" xfId="0" applyFont="true" applyBorder="true" applyAlignment="true" applyProtection="true">
      <alignment horizontal="center" vertical="center" textRotation="0" wrapText="true" indent="0" shrinkToFit="false"/>
      <protection locked="true" hidden="false"/>
    </xf>
    <xf numFmtId="164" fontId="23" fillId="9" borderId="43" xfId="0" applyFont="true" applyBorder="true" applyAlignment="true" applyProtection="true">
      <alignment horizontal="center" vertical="center" textRotation="0" wrapText="false" indent="0" shrinkToFit="false"/>
      <protection locked="true" hidden="false"/>
    </xf>
    <xf numFmtId="164" fontId="15" fillId="0" borderId="15" xfId="0" applyFont="true" applyBorder="true" applyAlignment="true" applyProtection="true">
      <alignment horizontal="center" vertical="center" textRotation="0" wrapText="false" indent="0" shrinkToFit="false"/>
      <protection locked="true" hidden="false"/>
    </xf>
    <xf numFmtId="164" fontId="18" fillId="10" borderId="0" xfId="0" applyFont="true" applyBorder="true" applyAlignment="true" applyProtection="true">
      <alignment horizontal="center" vertical="center" textRotation="0" wrapText="false" indent="0" shrinkToFit="false"/>
      <protection locked="true" hidden="false"/>
    </xf>
    <xf numFmtId="170" fontId="15" fillId="0" borderId="15" xfId="0" applyFont="true" applyBorder="true" applyAlignment="true" applyProtection="true">
      <alignment horizontal="general" vertical="center" textRotation="0" wrapText="true" indent="0" shrinkToFit="false"/>
      <protection locked="true" hidden="false"/>
    </xf>
    <xf numFmtId="183" fontId="15" fillId="0" borderId="15" xfId="0" applyFont="true" applyBorder="true" applyAlignment="true" applyProtection="true">
      <alignment horizontal="general" vertical="center" textRotation="0" wrapText="true" indent="0" shrinkToFit="false"/>
      <protection locked="true" hidden="false"/>
    </xf>
    <xf numFmtId="183" fontId="18" fillId="0" borderId="15" xfId="0" applyFont="true" applyBorder="true" applyAlignment="true" applyProtection="true">
      <alignment horizontal="general" vertical="center" textRotation="0" wrapText="true" indent="0" shrinkToFit="false"/>
      <protection locked="true" hidden="false"/>
    </xf>
    <xf numFmtId="164" fontId="21" fillId="0" borderId="0" xfId="0" applyFont="true" applyBorder="true" applyAlignment="true" applyProtection="true">
      <alignment horizontal="left" vertical="center" textRotation="0" wrapText="true" indent="0" shrinkToFit="false"/>
      <protection locked="true" hidden="false"/>
    </xf>
    <xf numFmtId="164" fontId="25" fillId="10" borderId="0" xfId="0" applyFont="true" applyBorder="true" applyAlignment="true" applyProtection="true">
      <alignment horizontal="center" vertical="center" textRotation="0" wrapText="false" indent="0" shrinkToFit="false"/>
      <protection locked="true" hidden="false"/>
    </xf>
    <xf numFmtId="164" fontId="26" fillId="0" borderId="0" xfId="0" applyFont="true" applyBorder="false" applyAlignment="true" applyProtection="true">
      <alignment horizontal="general" vertical="center" textRotation="0" wrapText="false" indent="0" shrinkToFit="false"/>
      <protection locked="true" hidden="false"/>
    </xf>
    <xf numFmtId="181" fontId="15" fillId="0" borderId="15" xfId="0" applyFont="true" applyBorder="true" applyAlignment="true" applyProtection="true">
      <alignment horizontal="center" vertical="center" textRotation="0" wrapText="true" indent="0" shrinkToFit="false"/>
      <protection locked="true" hidden="false"/>
    </xf>
    <xf numFmtId="164" fontId="27" fillId="0" borderId="15" xfId="0" applyFont="true" applyBorder="true" applyAlignment="true" applyProtection="true">
      <alignment horizontal="center" vertical="center" textRotation="0" wrapText="true" indent="0" shrinkToFit="false"/>
      <protection locked="true" hidden="false"/>
    </xf>
    <xf numFmtId="181" fontId="27" fillId="0" borderId="15" xfId="0" applyFont="true" applyBorder="true" applyAlignment="true" applyProtection="true">
      <alignment horizontal="center" vertical="center" textRotation="0" wrapText="true" indent="0" shrinkToFit="false"/>
      <protection locked="true" hidden="false"/>
    </xf>
    <xf numFmtId="164" fontId="25" fillId="0" borderId="0" xfId="0" applyFont="true" applyBorder="true" applyAlignment="true" applyProtection="true">
      <alignment horizontal="general" vertical="center" textRotation="0" wrapText="true" indent="0" shrinkToFit="false"/>
      <protection locked="true" hidden="false"/>
    </xf>
    <xf numFmtId="183" fontId="25" fillId="0" borderId="0" xfId="0" applyFont="true" applyBorder="true" applyAlignment="true" applyProtection="true">
      <alignment horizontal="center" vertical="center" textRotation="0" wrapText="true" indent="0" shrinkToFit="false"/>
      <protection locked="true" hidden="false"/>
    </xf>
    <xf numFmtId="171" fontId="26" fillId="0" borderId="0" xfId="0" applyFont="true" applyBorder="true" applyAlignment="true" applyProtection="true">
      <alignment horizontal="center" vertical="center" textRotation="0" wrapText="true" indent="0" shrinkToFit="false"/>
      <protection locked="true" hidden="false"/>
    </xf>
    <xf numFmtId="164" fontId="25" fillId="3" borderId="0" xfId="0" applyFont="true" applyBorder="true" applyAlignment="true" applyProtection="true">
      <alignment horizontal="center" vertical="center" textRotation="0" wrapText="false" indent="0" shrinkToFit="false"/>
      <protection locked="true" hidden="false"/>
    </xf>
    <xf numFmtId="164" fontId="25" fillId="0" borderId="15" xfId="0" applyFont="true" applyBorder="true" applyAlignment="true" applyProtection="true">
      <alignment horizontal="center" vertical="center" textRotation="0" wrapText="true" indent="0" shrinkToFit="false"/>
      <protection locked="true" hidden="false"/>
    </xf>
    <xf numFmtId="164" fontId="26" fillId="0" borderId="15" xfId="0" applyFont="true" applyBorder="true" applyAlignment="true" applyProtection="true">
      <alignment horizontal="center" vertical="center" textRotation="0" wrapText="true" indent="0" shrinkToFit="false"/>
      <protection locked="true" hidden="false"/>
    </xf>
    <xf numFmtId="181" fontId="27" fillId="7" borderId="15" xfId="0" applyFont="true" applyBorder="true" applyAlignment="true" applyProtection="true">
      <alignment horizontal="center" vertical="center" textRotation="0" wrapText="true" indent="0" shrinkToFit="false"/>
      <protection locked="true" hidden="false"/>
    </xf>
    <xf numFmtId="164" fontId="19" fillId="0" borderId="15" xfId="0" applyFont="true" applyBorder="true" applyAlignment="true" applyProtection="true">
      <alignment horizontal="center" vertical="center" textRotation="0" wrapText="true" indent="0" shrinkToFit="false"/>
      <protection locked="true" hidden="false"/>
    </xf>
    <xf numFmtId="164" fontId="19" fillId="0" borderId="15" xfId="0" applyFont="true" applyBorder="true" applyAlignment="true" applyProtection="true">
      <alignment horizontal="general" vertical="center" textRotation="0" wrapText="true" indent="0" shrinkToFit="false"/>
      <protection locked="true" hidden="false"/>
    </xf>
    <xf numFmtId="164" fontId="28" fillId="0" borderId="15" xfId="0" applyFont="true" applyBorder="true" applyAlignment="true" applyProtection="true">
      <alignment horizontal="center" vertical="center" textRotation="0" wrapText="true" indent="0" shrinkToFit="false"/>
      <protection locked="true" hidden="false"/>
    </xf>
    <xf numFmtId="164" fontId="23" fillId="9" borderId="44" xfId="22" applyFont="true" applyBorder="true" applyAlignment="true" applyProtection="true">
      <alignment horizontal="center" vertical="center" textRotation="0" wrapText="true" indent="0" shrinkToFit="false"/>
      <protection locked="true" hidden="false"/>
    </xf>
    <xf numFmtId="164" fontId="23" fillId="9" borderId="45" xfId="22" applyFont="true" applyBorder="true" applyAlignment="true" applyProtection="true">
      <alignment horizontal="center" vertical="center" textRotation="0" wrapText="true" indent="0" shrinkToFit="false"/>
      <protection locked="true" hidden="false"/>
    </xf>
    <xf numFmtId="171" fontId="23" fillId="9" borderId="0" xfId="22" applyFont="true" applyBorder="false" applyAlignment="true" applyProtection="true">
      <alignment horizontal="center" vertical="center" textRotation="0" wrapText="true" indent="0" shrinkToFit="false"/>
      <protection locked="true" hidden="false"/>
    </xf>
    <xf numFmtId="164" fontId="18" fillId="0" borderId="2" xfId="0" applyFont="true" applyBorder="true" applyAlignment="true" applyProtection="true">
      <alignment horizontal="center" vertical="center" textRotation="0" wrapText="true" indent="0" shrinkToFit="false"/>
      <protection locked="true" hidden="false"/>
    </xf>
    <xf numFmtId="164" fontId="18" fillId="0" borderId="32" xfId="0" applyFont="true" applyBorder="true" applyAlignment="true" applyProtection="true">
      <alignment horizontal="general" vertical="center" textRotation="0" wrapText="true" indent="0" shrinkToFit="false"/>
      <protection locked="true" hidden="false"/>
    </xf>
    <xf numFmtId="164" fontId="18" fillId="0" borderId="32" xfId="0" applyFont="true" applyBorder="true" applyAlignment="true" applyProtection="true">
      <alignment horizontal="center" vertical="center" textRotation="0" wrapText="true" indent="0" shrinkToFit="false"/>
      <protection locked="true" hidden="false"/>
    </xf>
    <xf numFmtId="164" fontId="15" fillId="0" borderId="40" xfId="0" applyFont="true" applyBorder="true" applyAlignment="true" applyProtection="true">
      <alignment horizontal="center" vertical="center" textRotation="0" wrapText="true" indent="0" shrinkToFit="false"/>
      <protection locked="true" hidden="false"/>
    </xf>
    <xf numFmtId="164" fontId="15" fillId="0" borderId="41" xfId="0" applyFont="true" applyBorder="true" applyAlignment="true" applyProtection="true">
      <alignment horizontal="general" vertical="center" textRotation="0" wrapText="true" indent="0" shrinkToFit="false"/>
      <protection locked="true" hidden="false"/>
    </xf>
    <xf numFmtId="183" fontId="15" fillId="0" borderId="41" xfId="0" applyFont="true" applyBorder="true" applyAlignment="true" applyProtection="true">
      <alignment horizontal="center" vertical="center" textRotation="0" wrapText="true" indent="0" shrinkToFit="false"/>
      <protection locked="true" hidden="false"/>
    </xf>
    <xf numFmtId="182" fontId="15" fillId="0" borderId="41" xfId="17" applyFont="true" applyBorder="true" applyAlignment="true" applyProtection="true">
      <alignment horizontal="general" vertical="bottom" textRotation="0" wrapText="false" indent="0" shrinkToFit="false"/>
      <protection locked="true" hidden="false"/>
    </xf>
    <xf numFmtId="170" fontId="15" fillId="0" borderId="41" xfId="0" applyFont="true" applyBorder="true" applyAlignment="true" applyProtection="true">
      <alignment horizontal="center" vertical="center" textRotation="0" wrapText="true" indent="0" shrinkToFit="false"/>
      <protection locked="true" hidden="false"/>
    </xf>
    <xf numFmtId="164" fontId="29" fillId="10" borderId="2" xfId="21" applyFont="true" applyBorder="true" applyAlignment="true" applyProtection="true">
      <alignment horizontal="center" vertical="center" textRotation="0" wrapText="true" indent="0" shrinkToFit="false"/>
      <protection locked="true" hidden="false"/>
    </xf>
    <xf numFmtId="164" fontId="15" fillId="0" borderId="41" xfId="0" applyFont="true" applyBorder="true" applyAlignment="true" applyProtection="true">
      <alignment horizontal="center" vertical="center" textRotation="0" wrapText="true" indent="0" shrinkToFit="false"/>
      <protection locked="true" hidden="false"/>
    </xf>
    <xf numFmtId="164" fontId="21" fillId="0" borderId="46" xfId="0" applyFont="true" applyBorder="true" applyAlignment="true" applyProtection="true">
      <alignment horizontal="left" vertical="center" textRotation="0" wrapText="true" indent="0" shrinkToFit="false"/>
      <protection locked="true" hidden="false"/>
    </xf>
    <xf numFmtId="164" fontId="18" fillId="0" borderId="40" xfId="0" applyFont="true" applyBorder="true" applyAlignment="true" applyProtection="true">
      <alignment horizontal="center" vertical="center" textRotation="0" wrapText="true" indent="0" shrinkToFit="false"/>
      <protection locked="true" hidden="false"/>
    </xf>
    <xf numFmtId="164" fontId="15" fillId="0" borderId="2" xfId="0" applyFont="true" applyBorder="true" applyAlignment="true" applyProtection="true">
      <alignment horizontal="general" vertical="center" textRotation="0" wrapText="true" indent="0" shrinkToFit="false"/>
      <protection locked="true" hidden="false"/>
    </xf>
    <xf numFmtId="164" fontId="18" fillId="11" borderId="2" xfId="0" applyFont="true" applyBorder="true" applyAlignment="true" applyProtection="true">
      <alignment horizontal="right" vertical="center" textRotation="0" wrapText="true" indent="0" shrinkToFit="false"/>
      <protection locked="true" hidden="false"/>
    </xf>
    <xf numFmtId="182" fontId="18" fillId="11" borderId="41" xfId="17"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19" fillId="0" borderId="0" xfId="23" applyFont="true" applyBorder="true" applyAlignment="true" applyProtection="true">
      <alignment horizontal="justify" vertical="center" textRotation="0" wrapText="true" indent="0" shrinkToFit="false"/>
      <protection locked="true" hidden="false"/>
    </xf>
    <xf numFmtId="179" fontId="28" fillId="0" borderId="0" xfId="0" applyFont="true" applyBorder="true" applyAlignment="true" applyProtection="true">
      <alignment horizontal="justify" vertical="center" textRotation="0" wrapText="true" indent="0" shrinkToFit="false"/>
      <protection locked="true" hidden="false"/>
    </xf>
    <xf numFmtId="164" fontId="15" fillId="0" borderId="0" xfId="0" applyFont="true" applyBorder="true" applyAlignment="true" applyProtection="true">
      <alignment horizontal="right" vertical="center" textRotation="0" wrapText="false" indent="0" shrinkToFit="false"/>
      <protection locked="true" hidden="false"/>
    </xf>
    <xf numFmtId="164" fontId="18" fillId="0" borderId="0" xfId="0" applyFont="true" applyBorder="true" applyAlignment="true" applyProtection="true">
      <alignment horizontal="center" vertical="bottom" textRotation="0" wrapText="false" indent="0" shrinkToFit="false"/>
      <protection locked="true" hidden="false"/>
    </xf>
    <xf numFmtId="164" fontId="15" fillId="0" borderId="0" xfId="0" applyFont="true" applyBorder="false" applyAlignment="true" applyProtection="true">
      <alignment horizontal="center" vertical="bottom" textRotation="0" wrapText="false" indent="0" shrinkToFit="false"/>
      <protection locked="true" hidden="false"/>
    </xf>
    <xf numFmtId="167" fontId="15" fillId="0" borderId="0" xfId="0" applyFont="true" applyBorder="false" applyAlignment="true" applyProtection="true">
      <alignment horizontal="center" vertical="center" textRotation="0" wrapText="false" indent="0" shrinkToFit="false"/>
      <protection locked="true" hidden="false"/>
    </xf>
    <xf numFmtId="164" fontId="15" fillId="0" borderId="15" xfId="0" applyFont="true" applyBorder="true" applyAlignment="true" applyProtection="true">
      <alignment horizontal="justify" vertical="center" textRotation="0" wrapText="true" indent="0" shrinkToFit="false"/>
      <protection locked="true" hidden="false"/>
    </xf>
    <xf numFmtId="164" fontId="15" fillId="0" borderId="28" xfId="0" applyFont="true" applyBorder="true" applyAlignment="true" applyProtection="true">
      <alignment horizontal="justify" vertical="top" textRotation="0" wrapText="true" indent="0" shrinkToFit="false"/>
      <protection locked="true" hidden="false"/>
    </xf>
    <xf numFmtId="164" fontId="21" fillId="0" borderId="15" xfId="0" applyFont="true" applyBorder="true" applyAlignment="true" applyProtection="true">
      <alignment horizontal="left" vertical="center" textRotation="0" wrapText="true" indent="0" shrinkToFit="false"/>
      <protection locked="true" hidden="false"/>
    </xf>
    <xf numFmtId="181" fontId="31" fillId="0" borderId="15" xfId="0" applyFont="true" applyBorder="true" applyAlignment="true" applyProtection="true">
      <alignment horizontal="center" vertical="center" textRotation="0" wrapText="true" indent="0" shrinkToFit="false"/>
      <protection locked="true" hidden="false"/>
    </xf>
    <xf numFmtId="167" fontId="15" fillId="0" borderId="0" xfId="0" applyFont="true" applyBorder="false" applyAlignment="true" applyProtection="true">
      <alignment horizontal="general" vertical="bottom" textRotation="0" wrapText="false" indent="0" shrinkToFit="false"/>
      <protection locked="true" hidden="false"/>
    </xf>
    <xf numFmtId="164" fontId="15" fillId="0" borderId="18" xfId="0" applyFont="true" applyBorder="true" applyAlignment="true" applyProtection="true">
      <alignment horizontal="left" vertical="center" textRotation="0" wrapText="true" indent="0" shrinkToFit="false"/>
      <protection locked="true" hidden="false"/>
    </xf>
    <xf numFmtId="164" fontId="15" fillId="0" borderId="18" xfId="0" applyFont="true" applyBorder="true" applyAlignment="true" applyProtection="true">
      <alignment horizontal="justify" vertical="center" textRotation="0" wrapText="true" indent="0" shrinkToFit="false"/>
      <protection locked="true" hidden="false"/>
    </xf>
    <xf numFmtId="164" fontId="15" fillId="0" borderId="15" xfId="0" applyFont="true" applyBorder="true" applyAlignment="true" applyProtection="true">
      <alignment horizontal="left" vertical="top" textRotation="0" wrapText="true" indent="0" shrinkToFit="false"/>
      <protection locked="true" hidden="false"/>
    </xf>
    <xf numFmtId="182" fontId="32" fillId="0" borderId="15" xfId="17" applyFont="true" applyBorder="true" applyAlignment="true" applyProtection="true">
      <alignment horizontal="general" vertical="bottom" textRotation="0" wrapText="false" indent="0" shrinkToFit="false"/>
      <protection locked="true" hidden="false"/>
    </xf>
    <xf numFmtId="164" fontId="15" fillId="0" borderId="18" xfId="0" applyFont="true" applyBorder="true" applyAlignment="true" applyProtection="true">
      <alignment horizontal="justify" vertical="top" textRotation="0" wrapText="true" indent="0" shrinkToFit="false"/>
      <protection locked="true" hidden="false"/>
    </xf>
    <xf numFmtId="164" fontId="15" fillId="0" borderId="15" xfId="0" applyFont="true" applyBorder="true" applyAlignment="true" applyProtection="true">
      <alignment horizontal="justify" vertical="top" textRotation="0" wrapText="true" indent="0" shrinkToFit="false"/>
      <protection locked="true" hidden="false"/>
    </xf>
    <xf numFmtId="164" fontId="15" fillId="0" borderId="18" xfId="0" applyFont="true" applyBorder="true" applyAlignment="true" applyProtection="true">
      <alignment horizontal="left" vertical="top" textRotation="0" wrapText="true" indent="0" shrinkToFit="false"/>
      <protection locked="true" hidden="false"/>
    </xf>
    <xf numFmtId="164" fontId="15" fillId="0" borderId="28" xfId="0" applyFont="true" applyBorder="true" applyAlignment="true" applyProtection="true">
      <alignment horizontal="justify" vertical="center" textRotation="0" wrapText="true" indent="0" shrinkToFit="false"/>
      <protection locked="true" hidden="false"/>
    </xf>
    <xf numFmtId="164" fontId="22" fillId="0" borderId="15" xfId="0"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33" fillId="0" borderId="0" xfId="0" applyFont="true" applyBorder="true" applyAlignment="true" applyProtection="true">
      <alignment horizontal="center" vertical="center" textRotation="0" wrapText="true" indent="0" shrinkToFit="false"/>
      <protection locked="true" hidden="false"/>
    </xf>
    <xf numFmtId="164" fontId="33" fillId="12" borderId="15" xfId="0" applyFont="true" applyBorder="true" applyAlignment="true" applyProtection="true">
      <alignment horizontal="center" vertical="center" textRotation="0" wrapText="true" indent="0" shrinkToFit="false"/>
      <protection locked="true" hidden="false"/>
    </xf>
    <xf numFmtId="164" fontId="33" fillId="0" borderId="15" xfId="0" applyFont="true" applyBorder="true" applyAlignment="true" applyProtection="true">
      <alignment horizontal="center" vertical="center" textRotation="0" wrapText="true" indent="0" shrinkToFit="false"/>
      <protection locked="true" hidden="false"/>
    </xf>
    <xf numFmtId="164" fontId="33" fillId="0" borderId="15"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0" fillId="0" borderId="15" xfId="0" applyFont="false" applyBorder="true" applyAlignment="true" applyProtection="true">
      <alignment horizontal="center" vertical="center" textRotation="0" wrapText="false" indent="0" shrinkToFit="false"/>
      <protection locked="true" hidden="false"/>
    </xf>
    <xf numFmtId="181" fontId="0" fillId="0" borderId="15" xfId="0" applyFont="fals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18" fillId="12" borderId="15" xfId="0" applyFont="true" applyBorder="true" applyAlignment="true" applyProtection="true">
      <alignment horizontal="center" vertical="center" textRotation="0" wrapText="true" indent="0" shrinkToFit="false"/>
      <protection locked="true" hidden="false"/>
    </xf>
    <xf numFmtId="181" fontId="33" fillId="0" borderId="15" xfId="0" applyFont="true" applyBorder="true" applyAlignment="true" applyProtection="true">
      <alignment horizontal="center" vertical="center" textRotation="0" wrapText="false" indent="0" shrinkToFit="false"/>
      <protection locked="true" hidden="false"/>
    </xf>
    <xf numFmtId="164" fontId="33" fillId="0" borderId="0" xfId="0" applyFont="true" applyBorder="false" applyAlignment="true" applyProtection="true">
      <alignment horizontal="center" vertical="center" textRotation="0" wrapText="true" indent="0" shrinkToFit="false"/>
      <protection locked="true" hidden="false"/>
    </xf>
    <xf numFmtId="181" fontId="33" fillId="0" borderId="0" xfId="0" applyFont="true" applyBorder="false" applyAlignment="true" applyProtection="true">
      <alignment horizontal="center" vertical="center" textRotation="0" wrapText="false" indent="0" shrinkToFit="false"/>
      <protection locked="true" hidden="false"/>
    </xf>
    <xf numFmtId="164" fontId="0" fillId="0" borderId="15" xfId="0" applyFont="true" applyBorder="true" applyAlignment="true" applyProtection="true">
      <alignment horizontal="center" vertical="center" textRotation="0" wrapText="false" indent="0" shrinkToFit="false"/>
      <protection locked="true" hidden="false"/>
    </xf>
    <xf numFmtId="181" fontId="0" fillId="0" borderId="15" xfId="0" applyFont="true" applyBorder="true" applyAlignment="true" applyProtection="true">
      <alignment horizontal="center" vertical="center" textRotation="0" wrapText="false" indent="0" shrinkToFit="false"/>
      <protection locked="true" hidden="false"/>
    </xf>
  </cellXfs>
  <cellStyles count="19">
    <cellStyle name="Normal" xfId="0" builtinId="0"/>
    <cellStyle name="Comma" xfId="15" builtinId="3"/>
    <cellStyle name="Comma [0]" xfId="16" builtinId="6"/>
    <cellStyle name="Currency" xfId="17" builtinId="4"/>
    <cellStyle name="Currency [0]" xfId="18" builtinId="7"/>
    <cellStyle name="Percent" xfId="19" builtinId="5"/>
    <cellStyle name="Moeda 2" xfId="20"/>
    <cellStyle name="Normal 2" xfId="21"/>
    <cellStyle name="Normal 2 2" xfId="22"/>
    <cellStyle name="Normal 3" xfId="23"/>
    <cellStyle name="Normal 4" xfId="24"/>
    <cellStyle name="Vírgula 2" xfId="25"/>
    <cellStyle name="Vírgula 3" xfId="26"/>
    <cellStyle name="Vírgula 3 2" xfId="27"/>
    <cellStyle name="Vírgula 4" xfId="28"/>
    <cellStyle name="Vírgula 4 2" xfId="29"/>
    <cellStyle name="Vírgula 5" xfId="30"/>
    <cellStyle name="Vírgula 5 2" xfId="31"/>
    <cellStyle name="Vírgula 6" xfId="32"/>
  </cellStyles>
  <colors>
    <indexedColors>
      <rgbColor rgb="FF000000"/>
      <rgbColor rgb="FFFFFFFF"/>
      <rgbColor rgb="FFFF0000"/>
      <rgbColor rgb="FF00FF00"/>
      <rgbColor rgb="FF0000FF"/>
      <rgbColor rgb="FFFFFF00"/>
      <rgbColor rgb="FFFF00FF"/>
      <rgbColor rgb="FF00FFFF"/>
      <rgbColor rgb="FF800000"/>
      <rgbColor rgb="FF00A933"/>
      <rgbColor rgb="FF000080"/>
      <rgbColor rgb="FF808000"/>
      <rgbColor rgb="FF800080"/>
      <rgbColor rgb="FF008080"/>
      <rgbColor rgb="FFD9D9D9"/>
      <rgbColor rgb="FF808080"/>
      <rgbColor rgb="FF9999FF"/>
      <rgbColor rgb="FF993366"/>
      <rgbColor rgb="FFFBE5D6"/>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4B183"/>
      <rgbColor rgb="FFCC99FF"/>
      <rgbColor rgb="FFF8CBAD"/>
      <rgbColor rgb="FF2E75B6"/>
      <rgbColor rgb="FF33CCCC"/>
      <rgbColor rgb="FF99CC00"/>
      <rgbColor rgb="FFFFCC00"/>
      <rgbColor rgb="FFFF9900"/>
      <rgbColor rgb="FFFF6600"/>
      <rgbColor rgb="FF666699"/>
      <rgbColor rgb="FF969696"/>
      <rgbColor rgb="FF122039"/>
      <rgbColor rgb="FF00B050"/>
      <rgbColor rgb="FF003300"/>
      <rgbColor rgb="FF333300"/>
      <rgbColor rgb="FF993300"/>
      <rgbColor rgb="FF993366"/>
      <rgbColor rgb="FF0033C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684000</xdr:colOff>
      <xdr:row>22</xdr:row>
      <xdr:rowOff>55440</xdr:rowOff>
    </xdr:to>
    <xdr:sp>
      <xdr:nvSpPr>
        <xdr:cNvPr id="1"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4"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5"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6"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7"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8"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9"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0"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1"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2"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3"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4"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5"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6"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7"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8"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19"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0"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1"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2"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3"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4"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5"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6"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7"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8"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29"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0"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1"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2"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3"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4"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5"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684000</xdr:colOff>
      <xdr:row>22</xdr:row>
      <xdr:rowOff>55440</xdr:rowOff>
    </xdr:to>
    <xdr:sp>
      <xdr:nvSpPr>
        <xdr:cNvPr id="36" name="_x005F_x0000_t202" hidden="1"/>
        <xdr:cNvSpPr/>
      </xdr:nvSpPr>
      <xdr:spPr>
        <a:xfrm>
          <a:off x="0" y="0"/>
          <a:ext cx="10009080" cy="950436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7"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8"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9"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0"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1"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2"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3"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4"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5"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6"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7"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8"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49"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0"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1"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2"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3"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4"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5"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6"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7"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8"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59"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0"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1"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2"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3"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4"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5"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6"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7"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8"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69"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0"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1"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2"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3"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4"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5"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6"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7"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8"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79"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0"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1"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2"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3"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4"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5"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6"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7"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8"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89"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0"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1"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2"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3"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4"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5"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6"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7"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8"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99"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0"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1"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2"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3"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4"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5"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6"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7"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8"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09"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0"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1"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2"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3"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4"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5"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6"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7"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8"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19"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0"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1"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2"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3"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4"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5"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6"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7"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8"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29"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0"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1"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2"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3"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4"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5"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6"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7"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8"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39"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0"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1"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2"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3"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4"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5"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6"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7"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8"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49"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0"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1"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2"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3"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4"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5"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6"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7"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8"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59"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0"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1"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2"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3"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4"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5"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6"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7"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8"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69"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0"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1"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2"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3"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4"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5"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6"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7"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8"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79"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0"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1"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2"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3"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4"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5"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6"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7"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8"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89"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0"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1"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2"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3"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4"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5"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6"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7"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8"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199"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0"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1"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2"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3"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4"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5"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6"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7"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8"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09"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0"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1"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2"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3"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4"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5"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6"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7"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8"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19"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0"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1"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2"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3"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4"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5"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6"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7"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8"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29"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0"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1"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2"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3"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4"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5"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6"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7"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8"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39"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0"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1"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2"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3"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4"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5"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6"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7"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8"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49"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0"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1"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2"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3"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4"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5"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6"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7"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8"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59"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0"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1"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2"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3"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4"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5"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6"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7"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8"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69"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0"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1"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2"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3"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4"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5"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6"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7"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8"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79"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0"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1"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2"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3"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4"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5"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6"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7"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8"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89"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0"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1"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2"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3"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4"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5"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6"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7"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8"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299"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0"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1"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2"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3"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4"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5"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6"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7"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8"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09"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0"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1"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2"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3"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4"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5"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6"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7"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8"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19"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0"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1"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2"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3"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4"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5" name="AutoShape 7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6" name="AutoShape 7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7" name="AutoShape 6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8" name="AutoShape 6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29" name="AutoShape 6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0" name="AutoShape 6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1" name="AutoShape 6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2" name="AutoShape 5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3" name="AutoShape 5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4" name="AutoShape 5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5" name="AutoShape 5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6" name="AutoShape 5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7" name="AutoShape 4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8" name="AutoShape 4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39" name="AutoShape 4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0" name="AutoShape 4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1" name="AutoShape 4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2" name="AutoShape 3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3" name="AutoShape 3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4" name="AutoShape 3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5" name="AutoShape 3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6" name="AutoShape 3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7" name="AutoShape 2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8" name="AutoShape 2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49" name="AutoShape 2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0" name="AutoShape 2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1" name="AutoShape 2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2" name="AutoShape 1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3" name="AutoShape 1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4" name="AutoShape 1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5" name="AutoShape 1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6" name="AutoShape 10"/>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7" name="AutoShape 8"/>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8" name="AutoShape 6"/>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59" name="AutoShape 4"/>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684000</xdr:colOff>
      <xdr:row>22</xdr:row>
      <xdr:rowOff>55440</xdr:rowOff>
    </xdr:to>
    <xdr:sp>
      <xdr:nvSpPr>
        <xdr:cNvPr id="360" name="AutoShape 2"/>
        <xdr:cNvSpPr/>
      </xdr:nvSpPr>
      <xdr:spPr>
        <a:xfrm>
          <a:off x="0" y="0"/>
          <a:ext cx="10009080" cy="9504360"/>
        </a:xfrm>
        <a:prstGeom prst="rect">
          <a:avLst/>
        </a:prstGeom>
        <a:solidFill>
          <a:srgbClr val="FFFFFF"/>
        </a:solidFill>
        <a:ln w="9525">
          <a:solidFill>
            <a:srgbClr val="000000"/>
          </a:solidFill>
          <a:roun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0"/>
  <sheetViews>
    <sheetView showFormulas="false" showGridLines="false" showRowColHeaders="true" showZeros="true" rightToLeft="false" tabSelected="false" showOutlineSymbols="true" defaultGridColor="true" view="normal" topLeftCell="A61" colorId="64" zoomScale="100" zoomScaleNormal="100" zoomScalePageLayoutView="100" workbookViewId="0">
      <selection pane="topLeft" activeCell="C210" activeCellId="0" sqref="C210"/>
    </sheetView>
  </sheetViews>
  <sheetFormatPr defaultColWidth="9.1484375" defaultRowHeight="15.75" customHeight="true" zeroHeight="false" outlineLevelRow="0" outlineLevelCol="0"/>
  <cols>
    <col collapsed="false" customWidth="true" hidden="false" outlineLevel="0" max="1" min="1" style="1" width="32.15"/>
    <col collapsed="false" customWidth="true" hidden="false" outlineLevel="0" max="2" min="2" style="1" width="19.29"/>
    <col collapsed="false" customWidth="true" hidden="false" outlineLevel="0" max="4" min="3" style="1" width="22.29"/>
    <col collapsed="false" customWidth="true" hidden="false" outlineLevel="0" max="5" min="5" style="1" width="18.57"/>
    <col collapsed="false" customWidth="true" hidden="false" outlineLevel="0" max="6" min="6" style="1" width="17.71"/>
    <col collapsed="false" customWidth="true" hidden="false" outlineLevel="0" max="7" min="7" style="1" width="15.85"/>
    <col collapsed="false" customWidth="false" hidden="false" outlineLevel="0" max="1024" min="8" style="1" width="9.14"/>
  </cols>
  <sheetData>
    <row r="1" customFormat="false" ht="24" hidden="false" customHeight="true" outlineLevel="0" collapsed="false">
      <c r="A1" s="2" t="s">
        <v>0</v>
      </c>
      <c r="B1" s="2"/>
      <c r="C1" s="2"/>
      <c r="D1" s="2"/>
      <c r="E1" s="2"/>
      <c r="F1" s="2"/>
      <c r="G1" s="2"/>
      <c r="H1" s="2"/>
    </row>
    <row r="2" customFormat="false" ht="24" hidden="false" customHeight="true" outlineLevel="0" collapsed="false">
      <c r="A2" s="2" t="s">
        <v>1</v>
      </c>
      <c r="B2" s="2"/>
      <c r="C2" s="2"/>
      <c r="D2" s="2"/>
      <c r="E2" s="2"/>
      <c r="F2" s="2"/>
      <c r="G2" s="2"/>
      <c r="H2" s="2"/>
    </row>
    <row r="3" customFormat="false" ht="177" hidden="false" customHeight="true" outlineLevel="0" collapsed="false">
      <c r="A3" s="3" t="s">
        <v>2</v>
      </c>
      <c r="B3" s="3"/>
      <c r="C3" s="3"/>
      <c r="D3" s="3"/>
      <c r="E3" s="3"/>
      <c r="F3" s="3"/>
      <c r="G3" s="3"/>
      <c r="H3" s="3"/>
    </row>
    <row r="4" customFormat="false" ht="24" hidden="false" customHeight="true" outlineLevel="0" collapsed="false">
      <c r="A4" s="4"/>
      <c r="B4" s="4"/>
      <c r="C4" s="4"/>
      <c r="D4" s="4"/>
      <c r="E4" s="4"/>
      <c r="F4" s="4"/>
      <c r="G4" s="5"/>
      <c r="H4" s="5"/>
    </row>
    <row r="5" customFormat="false" ht="24" hidden="false" customHeight="true" outlineLevel="0" collapsed="false">
      <c r="A5" s="6" t="s">
        <v>3</v>
      </c>
      <c r="B5" s="6"/>
      <c r="C5" s="6"/>
      <c r="D5" s="6"/>
      <c r="E5" s="6"/>
      <c r="F5" s="6"/>
      <c r="G5" s="6"/>
      <c r="H5" s="6"/>
    </row>
    <row r="6" customFormat="false" ht="40.5" hidden="false" customHeight="true" outlineLevel="0" collapsed="false">
      <c r="A6" s="3" t="s">
        <v>4</v>
      </c>
      <c r="B6" s="3"/>
      <c r="C6" s="3"/>
      <c r="D6" s="3"/>
      <c r="E6" s="3"/>
      <c r="F6" s="3"/>
      <c r="G6" s="3"/>
      <c r="H6" s="3"/>
    </row>
    <row r="7" customFormat="false" ht="24" hidden="false" customHeight="true" outlineLevel="0" collapsed="false">
      <c r="A7" s="4"/>
      <c r="B7" s="4"/>
      <c r="C7" s="4"/>
      <c r="D7" s="4"/>
      <c r="E7" s="4"/>
      <c r="F7" s="4"/>
      <c r="G7" s="5"/>
      <c r="H7" s="5"/>
    </row>
    <row r="8" customFormat="false" ht="24" hidden="false" customHeight="true" outlineLevel="0" collapsed="false">
      <c r="A8" s="7" t="s">
        <v>5</v>
      </c>
      <c r="B8" s="7"/>
      <c r="C8" s="7"/>
      <c r="D8" s="7"/>
      <c r="E8" s="7"/>
      <c r="F8" s="7"/>
      <c r="G8" s="7"/>
      <c r="H8" s="7"/>
    </row>
    <row r="9" customFormat="false" ht="33.75" hidden="false" customHeight="true" outlineLevel="0" collapsed="false">
      <c r="A9" s="3" t="s">
        <v>6</v>
      </c>
      <c r="B9" s="3"/>
      <c r="C9" s="3"/>
      <c r="D9" s="3"/>
      <c r="E9" s="3"/>
      <c r="F9" s="3"/>
      <c r="G9" s="3"/>
      <c r="H9" s="3"/>
    </row>
    <row r="11" customFormat="false" ht="24" hidden="false" customHeight="true" outlineLevel="0" collapsed="false">
      <c r="A11" s="8" t="s">
        <v>5</v>
      </c>
      <c r="B11" s="8"/>
    </row>
    <row r="12" customFormat="false" ht="24" hidden="false" customHeight="true" outlineLevel="0" collapsed="false">
      <c r="A12" s="9" t="s">
        <v>7</v>
      </c>
      <c r="B12" s="10"/>
    </row>
    <row r="13" customFormat="false" ht="24" hidden="false" customHeight="true" outlineLevel="0" collapsed="false">
      <c r="A13" s="11" t="s">
        <v>8</v>
      </c>
      <c r="B13" s="12"/>
    </row>
    <row r="15" customFormat="false" ht="24" hidden="false" customHeight="true" outlineLevel="0" collapsed="false">
      <c r="A15" s="7" t="s">
        <v>9</v>
      </c>
      <c r="B15" s="7"/>
      <c r="C15" s="7"/>
      <c r="D15" s="7"/>
      <c r="E15" s="7"/>
      <c r="F15" s="7"/>
      <c r="G15" s="7"/>
      <c r="H15" s="7"/>
    </row>
    <row r="16" customFormat="false" ht="85.5" hidden="false" customHeight="true" outlineLevel="0" collapsed="false">
      <c r="A16" s="3" t="s">
        <v>10</v>
      </c>
      <c r="B16" s="3"/>
      <c r="C16" s="3"/>
      <c r="D16" s="3"/>
      <c r="E16" s="3"/>
      <c r="F16" s="3"/>
      <c r="G16" s="3"/>
      <c r="H16" s="3"/>
    </row>
    <row r="17" customFormat="false" ht="24" hidden="false" customHeight="true" outlineLevel="0" collapsed="false">
      <c r="A17" s="4"/>
      <c r="B17" s="4"/>
      <c r="C17" s="4"/>
      <c r="D17" s="4"/>
      <c r="E17" s="4"/>
      <c r="F17" s="4"/>
    </row>
    <row r="18" customFormat="false" ht="24" hidden="false" customHeight="true" outlineLevel="0" collapsed="false">
      <c r="A18" s="8" t="s">
        <v>9</v>
      </c>
      <c r="B18" s="8"/>
      <c r="C18" s="8"/>
      <c r="D18" s="8"/>
    </row>
    <row r="19" customFormat="false" ht="24" hidden="false" customHeight="true" outlineLevel="0" collapsed="false">
      <c r="A19" s="13" t="s">
        <v>11</v>
      </c>
      <c r="B19" s="14" t="s">
        <v>12</v>
      </c>
      <c r="C19" s="14" t="s">
        <v>13</v>
      </c>
      <c r="D19" s="15" t="s">
        <v>14</v>
      </c>
    </row>
    <row r="20" customFormat="false" ht="24" hidden="false" customHeight="true" outlineLevel="0" collapsed="false">
      <c r="A20" s="16" t="s">
        <v>7</v>
      </c>
      <c r="B20" s="17" t="n">
        <f aca="false">B12</f>
        <v>0</v>
      </c>
      <c r="C20" s="18"/>
      <c r="D20" s="19" t="n">
        <f aca="false">B20*C20</f>
        <v>0</v>
      </c>
      <c r="E20" s="5"/>
      <c r="G20" s="5"/>
      <c r="H20" s="5"/>
    </row>
    <row r="21" customFormat="false" ht="24" hidden="false" customHeight="true" outlineLevel="0" collapsed="false">
      <c r="A21" s="11" t="s">
        <v>8</v>
      </c>
      <c r="B21" s="20" t="n">
        <f aca="false">B13</f>
        <v>0</v>
      </c>
      <c r="C21" s="21"/>
      <c r="D21" s="22" t="n">
        <f aca="false">B21*C21</f>
        <v>0</v>
      </c>
      <c r="E21" s="5"/>
      <c r="G21" s="5"/>
      <c r="H21" s="5"/>
    </row>
    <row r="23" customFormat="false" ht="24" hidden="false" customHeight="true" outlineLevel="0" collapsed="false">
      <c r="A23" s="7" t="s">
        <v>15</v>
      </c>
      <c r="B23" s="7"/>
      <c r="C23" s="7"/>
      <c r="D23" s="7"/>
      <c r="E23" s="7"/>
      <c r="F23" s="7"/>
      <c r="G23" s="7"/>
      <c r="H23" s="7"/>
    </row>
    <row r="24" customFormat="false" ht="72" hidden="false" customHeight="true" outlineLevel="0" collapsed="false">
      <c r="A24" s="3" t="s">
        <v>16</v>
      </c>
      <c r="B24" s="3"/>
      <c r="C24" s="3"/>
      <c r="D24" s="3"/>
      <c r="E24" s="3"/>
      <c r="F24" s="3"/>
      <c r="G24" s="3"/>
      <c r="H24" s="3"/>
    </row>
    <row r="25" customFormat="false" ht="24" hidden="false" customHeight="true" outlineLevel="0" collapsed="false">
      <c r="A25" s="5"/>
      <c r="B25" s="5"/>
      <c r="C25" s="5"/>
      <c r="D25" s="5"/>
      <c r="F25" s="5"/>
    </row>
    <row r="26" customFormat="false" ht="24" hidden="false" customHeight="true" outlineLevel="0" collapsed="false">
      <c r="A26" s="8" t="s">
        <v>17</v>
      </c>
      <c r="B26" s="8"/>
      <c r="C26" s="8"/>
      <c r="D26" s="8"/>
    </row>
    <row r="27" customFormat="false" ht="24" hidden="false" customHeight="true" outlineLevel="0" collapsed="false">
      <c r="A27" s="13" t="s">
        <v>11</v>
      </c>
      <c r="B27" s="14" t="s">
        <v>12</v>
      </c>
      <c r="C27" s="14" t="s">
        <v>13</v>
      </c>
      <c r="D27" s="15" t="s">
        <v>18</v>
      </c>
    </row>
    <row r="28" customFormat="false" ht="24" hidden="false" customHeight="true" outlineLevel="0" collapsed="false">
      <c r="A28" s="16" t="s">
        <v>19</v>
      </c>
      <c r="B28" s="17"/>
      <c r="C28" s="23"/>
      <c r="D28" s="24" t="n">
        <f aca="false">B28*C28</f>
        <v>0</v>
      </c>
    </row>
    <row r="29" customFormat="false" ht="24" hidden="false" customHeight="true" outlineLevel="0" collapsed="false">
      <c r="A29" s="25" t="s">
        <v>20</v>
      </c>
      <c r="B29" s="26"/>
      <c r="C29" s="27" t="n">
        <f aca="false">C28</f>
        <v>0</v>
      </c>
      <c r="D29" s="28" t="n">
        <f aca="false">B29*C29</f>
        <v>0</v>
      </c>
    </row>
    <row r="30" customFormat="false" ht="24" hidden="false" customHeight="true" outlineLevel="0" collapsed="false">
      <c r="A30" s="29" t="s">
        <v>21</v>
      </c>
      <c r="B30" s="30"/>
      <c r="C30" s="31" t="n">
        <f aca="false">C29</f>
        <v>0</v>
      </c>
      <c r="D30" s="32" t="n">
        <f aca="false">B30*C30</f>
        <v>0</v>
      </c>
    </row>
    <row r="31" customFormat="false" ht="24" hidden="false" customHeight="true" outlineLevel="0" collapsed="false">
      <c r="A31" s="16" t="s">
        <v>22</v>
      </c>
      <c r="B31" s="17"/>
      <c r="C31" s="23" t="n">
        <f aca="false">C30</f>
        <v>0</v>
      </c>
      <c r="D31" s="24" t="n">
        <f aca="false">B31*C31</f>
        <v>0</v>
      </c>
    </row>
    <row r="32" customFormat="false" ht="24" hidden="false" customHeight="true" outlineLevel="0" collapsed="false">
      <c r="A32" s="25" t="s">
        <v>23</v>
      </c>
      <c r="B32" s="26"/>
      <c r="C32" s="27" t="n">
        <f aca="false">C31</f>
        <v>0</v>
      </c>
      <c r="D32" s="28" t="n">
        <f aca="false">B32*C32</f>
        <v>0</v>
      </c>
    </row>
    <row r="33" customFormat="false" ht="24" hidden="false" customHeight="true" outlineLevel="0" collapsed="false">
      <c r="A33" s="11" t="s">
        <v>24</v>
      </c>
      <c r="B33" s="20"/>
      <c r="C33" s="33" t="n">
        <f aca="false">C32</f>
        <v>0</v>
      </c>
      <c r="D33" s="12" t="n">
        <f aca="false">B33*C33</f>
        <v>0</v>
      </c>
      <c r="G33" s="5"/>
      <c r="H33" s="5"/>
    </row>
    <row r="36" customFormat="false" ht="24" hidden="false" customHeight="true" outlineLevel="0" collapsed="false">
      <c r="A36" s="7" t="s">
        <v>25</v>
      </c>
      <c r="B36" s="7"/>
      <c r="C36" s="7"/>
      <c r="D36" s="7"/>
      <c r="E36" s="7"/>
      <c r="F36" s="7"/>
      <c r="G36" s="7"/>
      <c r="H36" s="7"/>
    </row>
    <row r="37" customFormat="false" ht="69.75" hidden="false" customHeight="true" outlineLevel="0" collapsed="false">
      <c r="A37" s="3" t="s">
        <v>26</v>
      </c>
      <c r="B37" s="3"/>
      <c r="C37" s="3"/>
      <c r="D37" s="3"/>
      <c r="E37" s="3"/>
      <c r="F37" s="3"/>
      <c r="G37" s="3"/>
      <c r="H37" s="3"/>
    </row>
    <row r="39" customFormat="false" ht="24" hidden="false" customHeight="true" outlineLevel="0" collapsed="false">
      <c r="A39" s="8" t="s">
        <v>25</v>
      </c>
      <c r="B39" s="8"/>
      <c r="C39" s="8"/>
      <c r="D39" s="8"/>
      <c r="E39" s="8"/>
    </row>
    <row r="40" customFormat="false" ht="24" hidden="false" customHeight="true" outlineLevel="0" collapsed="false">
      <c r="A40" s="13" t="s">
        <v>11</v>
      </c>
      <c r="B40" s="14" t="s">
        <v>27</v>
      </c>
      <c r="C40" s="14" t="s">
        <v>28</v>
      </c>
      <c r="D40" s="14" t="s">
        <v>13</v>
      </c>
      <c r="E40" s="15" t="s">
        <v>18</v>
      </c>
    </row>
    <row r="41" customFormat="false" ht="24" hidden="false" customHeight="true" outlineLevel="0" collapsed="false">
      <c r="A41" s="16" t="s">
        <v>20</v>
      </c>
      <c r="B41" s="17" t="n">
        <f aca="false">B12+D29</f>
        <v>0</v>
      </c>
      <c r="C41" s="18" t="n">
        <f aca="false">7/12</f>
        <v>0.583333333333333</v>
      </c>
      <c r="D41" s="23"/>
      <c r="E41" s="24" t="n">
        <f aca="false">B41*C41*D41</f>
        <v>0</v>
      </c>
    </row>
    <row r="42" customFormat="false" ht="24" hidden="false" customHeight="true" outlineLevel="0" collapsed="false">
      <c r="A42" s="11" t="s">
        <v>23</v>
      </c>
      <c r="B42" s="20" t="n">
        <f aca="false">B13+D32</f>
        <v>0</v>
      </c>
      <c r="C42" s="21" t="n">
        <f aca="false">7/12</f>
        <v>0.583333333333333</v>
      </c>
      <c r="D42" s="33" t="n">
        <f aca="false">D41</f>
        <v>0</v>
      </c>
      <c r="E42" s="12" t="n">
        <f aca="false">B42*C42*D42</f>
        <v>0</v>
      </c>
    </row>
    <row r="43" customFormat="false" ht="24" hidden="false" customHeight="true" outlineLevel="0" collapsed="false">
      <c r="A43" s="8" t="s">
        <v>29</v>
      </c>
      <c r="B43" s="8"/>
      <c r="C43" s="8"/>
      <c r="D43" s="8"/>
      <c r="E43" s="8"/>
    </row>
    <row r="44" customFormat="false" ht="24" hidden="false" customHeight="true" outlineLevel="0" collapsed="false">
      <c r="A44" s="13" t="s">
        <v>11</v>
      </c>
      <c r="B44" s="14" t="s">
        <v>27</v>
      </c>
      <c r="C44" s="14" t="s">
        <v>28</v>
      </c>
      <c r="D44" s="14" t="s">
        <v>13</v>
      </c>
      <c r="E44" s="15" t="s">
        <v>18</v>
      </c>
    </row>
    <row r="45" customFormat="false" ht="24" hidden="false" customHeight="true" outlineLevel="0" collapsed="false">
      <c r="A45" s="16" t="s">
        <v>20</v>
      </c>
      <c r="B45" s="17" t="n">
        <f aca="false">B12+D29</f>
        <v>0</v>
      </c>
      <c r="C45" s="18" t="n">
        <f aca="false">1/12</f>
        <v>0.0833333333333333</v>
      </c>
      <c r="D45" s="23" t="n">
        <f aca="false">1+D41</f>
        <v>1</v>
      </c>
      <c r="E45" s="24" t="n">
        <f aca="false">B45*C45*D45</f>
        <v>0</v>
      </c>
    </row>
    <row r="46" customFormat="false" ht="24" hidden="false" customHeight="true" outlineLevel="0" collapsed="false">
      <c r="A46" s="11" t="s">
        <v>23</v>
      </c>
      <c r="B46" s="20" t="n">
        <f aca="false">B13+D32</f>
        <v>0</v>
      </c>
      <c r="C46" s="21" t="n">
        <f aca="false">1/12</f>
        <v>0.0833333333333333</v>
      </c>
      <c r="D46" s="33" t="n">
        <f aca="false">1+D42</f>
        <v>1</v>
      </c>
      <c r="E46" s="12" t="n">
        <f aca="false">B46*C46*D46</f>
        <v>0</v>
      </c>
    </row>
    <row r="47" customFormat="false" ht="33.75" hidden="false" customHeight="true" outlineLevel="0" collapsed="false"/>
    <row r="48" customFormat="false" ht="24" hidden="false" customHeight="true" outlineLevel="0" collapsed="false">
      <c r="A48" s="8" t="s">
        <v>30</v>
      </c>
      <c r="B48" s="8"/>
      <c r="C48" s="8"/>
      <c r="D48" s="8"/>
    </row>
    <row r="49" customFormat="false" ht="30.75" hidden="false" customHeight="true" outlineLevel="0" collapsed="false">
      <c r="A49" s="13" t="s">
        <v>11</v>
      </c>
      <c r="B49" s="14" t="s">
        <v>31</v>
      </c>
      <c r="C49" s="34" t="s">
        <v>32</v>
      </c>
      <c r="D49" s="15" t="s">
        <v>18</v>
      </c>
    </row>
    <row r="50" customFormat="false" ht="24" hidden="false" customHeight="true" outlineLevel="0" collapsed="false">
      <c r="A50" s="16" t="s">
        <v>20</v>
      </c>
      <c r="B50" s="17" t="n">
        <f aca="false">E41</f>
        <v>0</v>
      </c>
      <c r="C50" s="17" t="n">
        <f aca="false">E45</f>
        <v>0</v>
      </c>
      <c r="D50" s="24" t="n">
        <f aca="false">SUM(B50:C50)</f>
        <v>0</v>
      </c>
    </row>
    <row r="51" customFormat="false" ht="24" hidden="false" customHeight="true" outlineLevel="0" collapsed="false">
      <c r="A51" s="11" t="s">
        <v>23</v>
      </c>
      <c r="B51" s="20" t="n">
        <f aca="false">E42</f>
        <v>0</v>
      </c>
      <c r="C51" s="20" t="n">
        <f aca="false">E46</f>
        <v>0</v>
      </c>
      <c r="D51" s="12" t="n">
        <f aca="false">SUM(B51:C51)</f>
        <v>0</v>
      </c>
      <c r="G51" s="5"/>
      <c r="H51" s="5"/>
    </row>
    <row r="53" customFormat="false" ht="24" hidden="false" customHeight="true" outlineLevel="0" collapsed="false">
      <c r="A53" s="35" t="s">
        <v>33</v>
      </c>
      <c r="B53" s="35"/>
      <c r="C53" s="35"/>
      <c r="D53" s="35"/>
      <c r="E53" s="5"/>
      <c r="F53" s="5"/>
    </row>
    <row r="54" customFormat="false" ht="48" hidden="false" customHeight="true" outlineLevel="0" collapsed="false">
      <c r="A54" s="3" t="s">
        <v>34</v>
      </c>
      <c r="B54" s="3"/>
      <c r="C54" s="3"/>
      <c r="D54" s="3"/>
      <c r="E54" s="3"/>
      <c r="F54" s="3"/>
    </row>
    <row r="56" customFormat="false" ht="24" hidden="false" customHeight="true" outlineLevel="0" collapsed="false">
      <c r="A56" s="8" t="s">
        <v>33</v>
      </c>
      <c r="B56" s="8"/>
      <c r="C56" s="8"/>
      <c r="D56" s="8"/>
    </row>
    <row r="57" customFormat="false" ht="24" hidden="false" customHeight="true" outlineLevel="0" collapsed="false">
      <c r="A57" s="13" t="s">
        <v>11</v>
      </c>
      <c r="B57" s="14" t="s">
        <v>12</v>
      </c>
      <c r="C57" s="14" t="s">
        <v>13</v>
      </c>
      <c r="D57" s="15" t="s">
        <v>18</v>
      </c>
    </row>
    <row r="58" customFormat="false" ht="24" hidden="false" customHeight="true" outlineLevel="0" collapsed="false">
      <c r="A58" s="16" t="s">
        <v>19</v>
      </c>
      <c r="B58" s="36"/>
      <c r="C58" s="36"/>
      <c r="D58" s="37"/>
    </row>
    <row r="59" customFormat="false" ht="24" hidden="false" customHeight="true" outlineLevel="0" collapsed="false">
      <c r="A59" s="25" t="s">
        <v>20</v>
      </c>
      <c r="B59" s="38"/>
      <c r="C59" s="38"/>
      <c r="D59" s="39"/>
    </row>
    <row r="60" customFormat="false" ht="24" hidden="false" customHeight="true" outlineLevel="0" collapsed="false">
      <c r="A60" s="11" t="s">
        <v>35</v>
      </c>
      <c r="B60" s="40"/>
      <c r="C60" s="40"/>
      <c r="D60" s="41"/>
    </row>
    <row r="61" customFormat="false" ht="24" hidden="false" customHeight="true" outlineLevel="0" collapsed="false">
      <c r="A61" s="16" t="s">
        <v>22</v>
      </c>
      <c r="B61" s="36"/>
      <c r="C61" s="36"/>
      <c r="D61" s="37"/>
    </row>
    <row r="62" customFormat="false" ht="24" hidden="false" customHeight="true" outlineLevel="0" collapsed="false">
      <c r="A62" s="25" t="s">
        <v>23</v>
      </c>
      <c r="B62" s="38"/>
      <c r="C62" s="38"/>
      <c r="D62" s="39"/>
    </row>
    <row r="63" customFormat="false" ht="24" hidden="false" customHeight="true" outlineLevel="0" collapsed="false">
      <c r="A63" s="11" t="s">
        <v>24</v>
      </c>
      <c r="B63" s="40"/>
      <c r="C63" s="40"/>
      <c r="D63" s="41"/>
      <c r="H63" s="5"/>
    </row>
    <row r="65" customFormat="false" ht="24" hidden="false" customHeight="true" outlineLevel="0" collapsed="false">
      <c r="A65" s="6" t="s">
        <v>3</v>
      </c>
      <c r="B65" s="6"/>
      <c r="C65" s="6"/>
      <c r="D65" s="6"/>
      <c r="E65" s="6"/>
      <c r="F65" s="6"/>
      <c r="G65" s="6"/>
      <c r="H65" s="6"/>
    </row>
    <row r="66" customFormat="false" ht="42" hidden="false" customHeight="true" outlineLevel="0" collapsed="false">
      <c r="A66" s="42" t="s">
        <v>36</v>
      </c>
      <c r="B66" s="42"/>
      <c r="C66" s="42"/>
      <c r="D66" s="42"/>
      <c r="E66" s="42"/>
      <c r="F66" s="42"/>
      <c r="G66" s="42"/>
      <c r="H66" s="42"/>
    </row>
    <row r="67" customFormat="false" ht="30.75" hidden="false" customHeight="true" outlineLevel="0" collapsed="false"/>
    <row r="68" customFormat="false" ht="24" hidden="false" customHeight="true" outlineLevel="0" collapsed="false">
      <c r="A68" s="8" t="s">
        <v>3</v>
      </c>
      <c r="B68" s="8"/>
      <c r="C68" s="8"/>
      <c r="D68" s="8"/>
      <c r="E68" s="8"/>
      <c r="F68" s="8"/>
      <c r="G68" s="8"/>
    </row>
    <row r="69" customFormat="false" ht="39.55" hidden="false" customHeight="false" outlineLevel="0" collapsed="false">
      <c r="A69" s="43" t="s">
        <v>11</v>
      </c>
      <c r="B69" s="44" t="s">
        <v>37</v>
      </c>
      <c r="C69" s="45" t="s">
        <v>38</v>
      </c>
      <c r="D69" s="45" t="s">
        <v>39</v>
      </c>
      <c r="E69" s="44" t="s">
        <v>31</v>
      </c>
      <c r="F69" s="44" t="s">
        <v>40</v>
      </c>
      <c r="G69" s="46" t="s">
        <v>41</v>
      </c>
    </row>
    <row r="70" customFormat="false" ht="24" hidden="false" customHeight="true" outlineLevel="0" collapsed="false">
      <c r="A70" s="16" t="s">
        <v>19</v>
      </c>
      <c r="B70" s="17" t="n">
        <f aca="false">B12</f>
        <v>0</v>
      </c>
      <c r="C70" s="17" t="n">
        <f aca="false">D20</f>
        <v>0</v>
      </c>
      <c r="D70" s="17" t="n">
        <f aca="false">D28</f>
        <v>0</v>
      </c>
      <c r="E70" s="36"/>
      <c r="F70" s="47" t="n">
        <f aca="false">D58</f>
        <v>0</v>
      </c>
      <c r="G70" s="24" t="n">
        <f aca="false">SUM(B70:F70)</f>
        <v>0</v>
      </c>
    </row>
    <row r="71" customFormat="false" ht="24" hidden="false" customHeight="true" outlineLevel="0" collapsed="false">
      <c r="A71" s="25" t="s">
        <v>20</v>
      </c>
      <c r="B71" s="26" t="n">
        <f aca="false">B12</f>
        <v>0</v>
      </c>
      <c r="C71" s="26" t="n">
        <f aca="false">D20</f>
        <v>0</v>
      </c>
      <c r="D71" s="26" t="n">
        <f aca="false">D29</f>
        <v>0</v>
      </c>
      <c r="E71" s="26" t="n">
        <f aca="false">D50</f>
        <v>0</v>
      </c>
      <c r="F71" s="48" t="n">
        <f aca="false">D59</f>
        <v>0</v>
      </c>
      <c r="G71" s="28" t="n">
        <f aca="false">SUM(B71:F71)</f>
        <v>0</v>
      </c>
    </row>
    <row r="72" customFormat="false" ht="24" hidden="false" customHeight="true" outlineLevel="0" collapsed="false">
      <c r="A72" s="29" t="s">
        <v>35</v>
      </c>
      <c r="B72" s="30" t="n">
        <f aca="false">B12</f>
        <v>0</v>
      </c>
      <c r="C72" s="30" t="n">
        <f aca="false">D20</f>
        <v>0</v>
      </c>
      <c r="D72" s="30" t="n">
        <f aca="false">D30</f>
        <v>0</v>
      </c>
      <c r="E72" s="49"/>
      <c r="F72" s="50" t="n">
        <f aca="false">D60</f>
        <v>0</v>
      </c>
      <c r="G72" s="32" t="n">
        <f aca="false">SUM(B72:F72)</f>
        <v>0</v>
      </c>
    </row>
    <row r="73" customFormat="false" ht="24" hidden="false" customHeight="true" outlineLevel="0" collapsed="false">
      <c r="A73" s="16" t="s">
        <v>22</v>
      </c>
      <c r="B73" s="17" t="n">
        <f aca="false">B13</f>
        <v>0</v>
      </c>
      <c r="C73" s="17" t="n">
        <f aca="false">D21</f>
        <v>0</v>
      </c>
      <c r="D73" s="17" t="n">
        <f aca="false">D31</f>
        <v>0</v>
      </c>
      <c r="E73" s="36"/>
      <c r="F73" s="47" t="n">
        <f aca="false">D61</f>
        <v>0</v>
      </c>
      <c r="G73" s="24" t="n">
        <f aca="false">SUM(B73:F73)</f>
        <v>0</v>
      </c>
    </row>
    <row r="74" customFormat="false" ht="24" hidden="false" customHeight="true" outlineLevel="0" collapsed="false">
      <c r="A74" s="25" t="s">
        <v>23</v>
      </c>
      <c r="B74" s="26" t="n">
        <f aca="false">B13</f>
        <v>0</v>
      </c>
      <c r="C74" s="26" t="n">
        <f aca="false">D21</f>
        <v>0</v>
      </c>
      <c r="D74" s="26" t="n">
        <f aca="false">D32</f>
        <v>0</v>
      </c>
      <c r="E74" s="26" t="n">
        <f aca="false">D51</f>
        <v>0</v>
      </c>
      <c r="F74" s="48" t="n">
        <f aca="false">D62</f>
        <v>0</v>
      </c>
      <c r="G74" s="28" t="n">
        <f aca="false">SUM(B74:F74)</f>
        <v>0</v>
      </c>
    </row>
    <row r="75" customFormat="false" ht="24" hidden="false" customHeight="true" outlineLevel="0" collapsed="false">
      <c r="A75" s="11" t="s">
        <v>24</v>
      </c>
      <c r="B75" s="20" t="n">
        <f aca="false">B13</f>
        <v>0</v>
      </c>
      <c r="C75" s="20" t="n">
        <f aca="false">D21</f>
        <v>0</v>
      </c>
      <c r="D75" s="20" t="n">
        <f aca="false">D33</f>
        <v>0</v>
      </c>
      <c r="E75" s="40"/>
      <c r="F75" s="51" t="n">
        <f aca="false">D63</f>
        <v>0</v>
      </c>
      <c r="G75" s="12" t="n">
        <f aca="false">SUM(B75:F75)</f>
        <v>0</v>
      </c>
      <c r="H75" s="5"/>
    </row>
    <row r="77" customFormat="false" ht="24" hidden="false" customHeight="true" outlineLevel="0" collapsed="false">
      <c r="A77" s="6" t="s">
        <v>42</v>
      </c>
      <c r="B77" s="6"/>
      <c r="C77" s="6"/>
      <c r="D77" s="6"/>
      <c r="E77" s="6"/>
      <c r="F77" s="6"/>
      <c r="G77" s="6"/>
      <c r="H77" s="6"/>
    </row>
    <row r="79" customFormat="false" ht="24" hidden="false" customHeight="true" outlineLevel="0" collapsed="false">
      <c r="A79" s="7" t="s">
        <v>43</v>
      </c>
      <c r="B79" s="7"/>
      <c r="C79" s="7"/>
      <c r="D79" s="7"/>
      <c r="E79" s="7"/>
      <c r="F79" s="7"/>
      <c r="G79" s="7"/>
      <c r="H79" s="7"/>
    </row>
    <row r="81" customFormat="false" ht="31.5" hidden="false" customHeight="true" outlineLevel="0" collapsed="false">
      <c r="A81" s="52" t="s">
        <v>44</v>
      </c>
      <c r="B81" s="52"/>
      <c r="C81" s="52"/>
      <c r="D81" s="52"/>
      <c r="E81" s="53"/>
    </row>
    <row r="82" customFormat="false" ht="26.85" hidden="false" customHeight="false" outlineLevel="0" collapsed="false">
      <c r="A82" s="54" t="s">
        <v>11</v>
      </c>
      <c r="B82" s="55" t="s">
        <v>12</v>
      </c>
      <c r="C82" s="56" t="s">
        <v>45</v>
      </c>
      <c r="D82" s="57" t="s">
        <v>18</v>
      </c>
    </row>
    <row r="83" customFormat="false" ht="24" hidden="false" customHeight="true" outlineLevel="0" collapsed="false">
      <c r="A83" s="16" t="s">
        <v>19</v>
      </c>
      <c r="B83" s="17" t="n">
        <f aca="false">G70</f>
        <v>0</v>
      </c>
      <c r="C83" s="58" t="n">
        <f aca="false">1/12</f>
        <v>0.0833333333333333</v>
      </c>
      <c r="D83" s="24" t="n">
        <f aca="false">B83*C83</f>
        <v>0</v>
      </c>
    </row>
    <row r="84" customFormat="false" ht="24" hidden="false" customHeight="true" outlineLevel="0" collapsed="false">
      <c r="A84" s="25" t="s">
        <v>20</v>
      </c>
      <c r="B84" s="26" t="n">
        <f aca="false">G71</f>
        <v>0</v>
      </c>
      <c r="C84" s="59" t="n">
        <f aca="false">1/12</f>
        <v>0.0833333333333333</v>
      </c>
      <c r="D84" s="28" t="n">
        <f aca="false">B84*C84</f>
        <v>0</v>
      </c>
    </row>
    <row r="85" customFormat="false" ht="24" hidden="false" customHeight="true" outlineLevel="0" collapsed="false">
      <c r="A85" s="29" t="s">
        <v>35</v>
      </c>
      <c r="B85" s="30" t="n">
        <f aca="false">G72</f>
        <v>0</v>
      </c>
      <c r="C85" s="60" t="n">
        <f aca="false">1/12</f>
        <v>0.0833333333333333</v>
      </c>
      <c r="D85" s="32" t="n">
        <f aca="false">B85*C85</f>
        <v>0</v>
      </c>
    </row>
    <row r="86" customFormat="false" ht="24" hidden="false" customHeight="true" outlineLevel="0" collapsed="false">
      <c r="A86" s="16" t="s">
        <v>22</v>
      </c>
      <c r="B86" s="17" t="n">
        <f aca="false">G73</f>
        <v>0</v>
      </c>
      <c r="C86" s="58" t="n">
        <f aca="false">1/12</f>
        <v>0.0833333333333333</v>
      </c>
      <c r="D86" s="24" t="n">
        <f aca="false">B86*C86</f>
        <v>0</v>
      </c>
    </row>
    <row r="87" customFormat="false" ht="24" hidden="false" customHeight="true" outlineLevel="0" collapsed="false">
      <c r="A87" s="25" t="s">
        <v>23</v>
      </c>
      <c r="B87" s="26" t="n">
        <f aca="false">G74</f>
        <v>0</v>
      </c>
      <c r="C87" s="59" t="n">
        <f aca="false">1/12</f>
        <v>0.0833333333333333</v>
      </c>
      <c r="D87" s="28" t="n">
        <f aca="false">B87*C87</f>
        <v>0</v>
      </c>
    </row>
    <row r="88" customFormat="false" ht="24" hidden="false" customHeight="true" outlineLevel="0" collapsed="false">
      <c r="A88" s="11" t="s">
        <v>24</v>
      </c>
      <c r="B88" s="20" t="n">
        <f aca="false">G75</f>
        <v>0</v>
      </c>
      <c r="C88" s="61" t="n">
        <f aca="false">1/12</f>
        <v>0.0833333333333333</v>
      </c>
      <c r="D88" s="12" t="n">
        <f aca="false">B88*C88</f>
        <v>0</v>
      </c>
    </row>
    <row r="90" customFormat="false" ht="36.75" hidden="false" customHeight="true" outlineLevel="0" collapsed="false">
      <c r="A90" s="52" t="s">
        <v>46</v>
      </c>
      <c r="B90" s="52"/>
      <c r="C90" s="52"/>
      <c r="D90" s="52"/>
    </row>
    <row r="91" customFormat="false" ht="30.75" hidden="false" customHeight="true" outlineLevel="0" collapsed="false">
      <c r="A91" s="54" t="s">
        <v>11</v>
      </c>
      <c r="B91" s="55" t="s">
        <v>12</v>
      </c>
      <c r="C91" s="56" t="s">
        <v>45</v>
      </c>
      <c r="D91" s="57" t="s">
        <v>18</v>
      </c>
    </row>
    <row r="92" customFormat="false" ht="24" hidden="false" customHeight="true" outlineLevel="0" collapsed="false">
      <c r="A92" s="16" t="s">
        <v>19</v>
      </c>
      <c r="B92" s="17" t="n">
        <f aca="false">G70</f>
        <v>0</v>
      </c>
      <c r="C92" s="58" t="n">
        <f aca="false">1/12</f>
        <v>0.0833333333333333</v>
      </c>
      <c r="D92" s="24" t="n">
        <f aca="false">B92*C92</f>
        <v>0</v>
      </c>
    </row>
    <row r="93" customFormat="false" ht="24" hidden="false" customHeight="true" outlineLevel="0" collapsed="false">
      <c r="A93" s="25" t="s">
        <v>20</v>
      </c>
      <c r="B93" s="26" t="n">
        <f aca="false">G71</f>
        <v>0</v>
      </c>
      <c r="C93" s="59" t="n">
        <f aca="false">1/12</f>
        <v>0.0833333333333333</v>
      </c>
      <c r="D93" s="28" t="n">
        <f aca="false">B93*C93</f>
        <v>0</v>
      </c>
    </row>
    <row r="94" customFormat="false" ht="24" hidden="false" customHeight="true" outlineLevel="0" collapsed="false">
      <c r="A94" s="29" t="s">
        <v>35</v>
      </c>
      <c r="B94" s="30" t="n">
        <f aca="false">G72</f>
        <v>0</v>
      </c>
      <c r="C94" s="60" t="n">
        <f aca="false">1/12</f>
        <v>0.0833333333333333</v>
      </c>
      <c r="D94" s="32" t="n">
        <f aca="false">B94*C94</f>
        <v>0</v>
      </c>
    </row>
    <row r="95" customFormat="false" ht="24" hidden="false" customHeight="true" outlineLevel="0" collapsed="false">
      <c r="A95" s="16" t="s">
        <v>22</v>
      </c>
      <c r="B95" s="17" t="n">
        <f aca="false">G73</f>
        <v>0</v>
      </c>
      <c r="C95" s="58" t="n">
        <f aca="false">1/12</f>
        <v>0.0833333333333333</v>
      </c>
      <c r="D95" s="24" t="n">
        <f aca="false">B95*C95</f>
        <v>0</v>
      </c>
    </row>
    <row r="96" customFormat="false" ht="24" hidden="false" customHeight="true" outlineLevel="0" collapsed="false">
      <c r="A96" s="25" t="s">
        <v>23</v>
      </c>
      <c r="B96" s="26" t="n">
        <f aca="false">G74</f>
        <v>0</v>
      </c>
      <c r="C96" s="59" t="n">
        <f aca="false">1/12</f>
        <v>0.0833333333333333</v>
      </c>
      <c r="D96" s="28" t="n">
        <f aca="false">B96*C96</f>
        <v>0</v>
      </c>
    </row>
    <row r="97" customFormat="false" ht="24" hidden="false" customHeight="true" outlineLevel="0" collapsed="false">
      <c r="A97" s="11" t="s">
        <v>24</v>
      </c>
      <c r="B97" s="20" t="n">
        <f aca="false">G75</f>
        <v>0</v>
      </c>
      <c r="C97" s="61" t="n">
        <f aca="false">1/12</f>
        <v>0.0833333333333333</v>
      </c>
      <c r="D97" s="12" t="n">
        <f aca="false">B97*C97</f>
        <v>0</v>
      </c>
    </row>
    <row r="98" customFormat="false" ht="38.25" hidden="false" customHeight="true" outlineLevel="0" collapsed="false"/>
    <row r="99" customFormat="false" ht="24" hidden="false" customHeight="true" outlineLevel="0" collapsed="false">
      <c r="A99" s="52" t="s">
        <v>47</v>
      </c>
      <c r="B99" s="52"/>
      <c r="C99" s="52"/>
      <c r="D99" s="52"/>
      <c r="E99" s="52"/>
    </row>
    <row r="100" customFormat="false" ht="30" hidden="false" customHeight="true" outlineLevel="0" collapsed="false">
      <c r="A100" s="54" t="s">
        <v>11</v>
      </c>
      <c r="B100" s="55" t="s">
        <v>12</v>
      </c>
      <c r="C100" s="56" t="s">
        <v>48</v>
      </c>
      <c r="D100" s="56" t="s">
        <v>45</v>
      </c>
      <c r="E100" s="57" t="s">
        <v>18</v>
      </c>
    </row>
    <row r="101" customFormat="false" ht="24" hidden="false" customHeight="true" outlineLevel="0" collapsed="false">
      <c r="A101" s="16" t="s">
        <v>19</v>
      </c>
      <c r="B101" s="17" t="n">
        <f aca="false">G70</f>
        <v>0</v>
      </c>
      <c r="C101" s="18" t="n">
        <f aca="false">1/3</f>
        <v>0.333333333333333</v>
      </c>
      <c r="D101" s="58" t="n">
        <f aca="false">1/12</f>
        <v>0.0833333333333333</v>
      </c>
      <c r="E101" s="24" t="n">
        <f aca="false">B101*C101*D101</f>
        <v>0</v>
      </c>
    </row>
    <row r="102" customFormat="false" ht="24" hidden="false" customHeight="true" outlineLevel="0" collapsed="false">
      <c r="A102" s="25" t="s">
        <v>20</v>
      </c>
      <c r="B102" s="26" t="n">
        <f aca="false">G71</f>
        <v>0</v>
      </c>
      <c r="C102" s="62" t="n">
        <f aca="false">1/3</f>
        <v>0.333333333333333</v>
      </c>
      <c r="D102" s="59" t="n">
        <f aca="false">1/12</f>
        <v>0.0833333333333333</v>
      </c>
      <c r="E102" s="28" t="n">
        <f aca="false">B102*C102*D102</f>
        <v>0</v>
      </c>
    </row>
    <row r="103" customFormat="false" ht="24" hidden="false" customHeight="true" outlineLevel="0" collapsed="false">
      <c r="A103" s="29" t="s">
        <v>35</v>
      </c>
      <c r="B103" s="30" t="n">
        <f aca="false">G72</f>
        <v>0</v>
      </c>
      <c r="C103" s="63" t="n">
        <f aca="false">1/3</f>
        <v>0.333333333333333</v>
      </c>
      <c r="D103" s="60" t="n">
        <f aca="false">1/12</f>
        <v>0.0833333333333333</v>
      </c>
      <c r="E103" s="32" t="n">
        <f aca="false">B103*C103*D103</f>
        <v>0</v>
      </c>
    </row>
    <row r="104" customFormat="false" ht="24" hidden="false" customHeight="true" outlineLevel="0" collapsed="false">
      <c r="A104" s="16" t="s">
        <v>22</v>
      </c>
      <c r="B104" s="17" t="n">
        <f aca="false">G73</f>
        <v>0</v>
      </c>
      <c r="C104" s="18" t="n">
        <f aca="false">1/3</f>
        <v>0.333333333333333</v>
      </c>
      <c r="D104" s="58" t="n">
        <f aca="false">1/12</f>
        <v>0.0833333333333333</v>
      </c>
      <c r="E104" s="24" t="n">
        <f aca="false">B104*C104*D104</f>
        <v>0</v>
      </c>
    </row>
    <row r="105" customFormat="false" ht="24" hidden="false" customHeight="true" outlineLevel="0" collapsed="false">
      <c r="A105" s="25" t="s">
        <v>23</v>
      </c>
      <c r="B105" s="26" t="n">
        <f aca="false">G74</f>
        <v>0</v>
      </c>
      <c r="C105" s="62" t="n">
        <f aca="false">1/3</f>
        <v>0.333333333333333</v>
      </c>
      <c r="D105" s="59" t="n">
        <f aca="false">1/12</f>
        <v>0.0833333333333333</v>
      </c>
      <c r="E105" s="28" t="n">
        <f aca="false">B105*C105*D105</f>
        <v>0</v>
      </c>
    </row>
    <row r="106" customFormat="false" ht="24" hidden="false" customHeight="true" outlineLevel="0" collapsed="false">
      <c r="A106" s="11" t="s">
        <v>24</v>
      </c>
      <c r="B106" s="20" t="n">
        <f aca="false">G75</f>
        <v>0</v>
      </c>
      <c r="C106" s="21" t="n">
        <f aca="false">1/3</f>
        <v>0.333333333333333</v>
      </c>
      <c r="D106" s="61" t="n">
        <f aca="false">1/12</f>
        <v>0.0833333333333333</v>
      </c>
      <c r="E106" s="12" t="n">
        <f aca="false">B106*C106*D106</f>
        <v>0</v>
      </c>
    </row>
    <row r="108" customFormat="false" ht="24" hidden="false" customHeight="true" outlineLevel="0" collapsed="false">
      <c r="A108" s="8" t="s">
        <v>43</v>
      </c>
      <c r="B108" s="8"/>
      <c r="C108" s="8"/>
      <c r="D108" s="8"/>
      <c r="E108" s="8"/>
    </row>
    <row r="109" customFormat="false" ht="24" hidden="false" customHeight="true" outlineLevel="0" collapsed="false">
      <c r="A109" s="54" t="s">
        <v>11</v>
      </c>
      <c r="B109" s="55" t="s">
        <v>49</v>
      </c>
      <c r="C109" s="55" t="s">
        <v>50</v>
      </c>
      <c r="D109" s="55" t="s">
        <v>51</v>
      </c>
      <c r="E109" s="57" t="s">
        <v>41</v>
      </c>
    </row>
    <row r="110" customFormat="false" ht="24" hidden="false" customHeight="true" outlineLevel="0" collapsed="false">
      <c r="A110" s="16" t="s">
        <v>19</v>
      </c>
      <c r="B110" s="17" t="n">
        <f aca="false">D83</f>
        <v>0</v>
      </c>
      <c r="C110" s="17" t="n">
        <f aca="false">D92</f>
        <v>0</v>
      </c>
      <c r="D110" s="17" t="n">
        <f aca="false">E101</f>
        <v>0</v>
      </c>
      <c r="E110" s="24" t="n">
        <f aca="false">SUM(B110:D110)</f>
        <v>0</v>
      </c>
    </row>
    <row r="111" customFormat="false" ht="24" hidden="false" customHeight="true" outlineLevel="0" collapsed="false">
      <c r="A111" s="25" t="s">
        <v>20</v>
      </c>
      <c r="B111" s="26" t="n">
        <f aca="false">D84</f>
        <v>0</v>
      </c>
      <c r="C111" s="26" t="n">
        <f aca="false">D93</f>
        <v>0</v>
      </c>
      <c r="D111" s="26" t="n">
        <f aca="false">E102</f>
        <v>0</v>
      </c>
      <c r="E111" s="28" t="n">
        <f aca="false">SUM(B111:D111)</f>
        <v>0</v>
      </c>
    </row>
    <row r="112" customFormat="false" ht="24" hidden="false" customHeight="true" outlineLevel="0" collapsed="false">
      <c r="A112" s="29" t="s">
        <v>35</v>
      </c>
      <c r="B112" s="30" t="n">
        <f aca="false">D85</f>
        <v>0</v>
      </c>
      <c r="C112" s="30" t="n">
        <f aca="false">D94</f>
        <v>0</v>
      </c>
      <c r="D112" s="30" t="n">
        <f aca="false">E103</f>
        <v>0</v>
      </c>
      <c r="E112" s="32" t="n">
        <f aca="false">SUM(B112:D112)</f>
        <v>0</v>
      </c>
    </row>
    <row r="113" customFormat="false" ht="24" hidden="false" customHeight="true" outlineLevel="0" collapsed="false">
      <c r="A113" s="16" t="s">
        <v>22</v>
      </c>
      <c r="B113" s="17" t="n">
        <f aca="false">D86</f>
        <v>0</v>
      </c>
      <c r="C113" s="17" t="n">
        <f aca="false">D95</f>
        <v>0</v>
      </c>
      <c r="D113" s="17" t="n">
        <f aca="false">E104</f>
        <v>0</v>
      </c>
      <c r="E113" s="24" t="n">
        <f aca="false">SUM(B113:D113)</f>
        <v>0</v>
      </c>
    </row>
    <row r="114" customFormat="false" ht="24" hidden="false" customHeight="true" outlineLevel="0" collapsed="false">
      <c r="A114" s="25" t="s">
        <v>23</v>
      </c>
      <c r="B114" s="26" t="n">
        <f aca="false">D87</f>
        <v>0</v>
      </c>
      <c r="C114" s="26" t="n">
        <f aca="false">D96</f>
        <v>0</v>
      </c>
      <c r="D114" s="26" t="n">
        <f aca="false">E105</f>
        <v>0</v>
      </c>
      <c r="E114" s="28" t="n">
        <f aca="false">SUM(B114:D114)</f>
        <v>0</v>
      </c>
    </row>
    <row r="115" customFormat="false" ht="24" hidden="false" customHeight="true" outlineLevel="0" collapsed="false">
      <c r="A115" s="11" t="s">
        <v>24</v>
      </c>
      <c r="B115" s="20" t="n">
        <f aca="false">D88</f>
        <v>0</v>
      </c>
      <c r="C115" s="20" t="n">
        <f aca="false">D97</f>
        <v>0</v>
      </c>
      <c r="D115" s="20" t="n">
        <f aca="false">E106</f>
        <v>0</v>
      </c>
      <c r="E115" s="12" t="n">
        <f aca="false">SUM(B115:D115)</f>
        <v>0</v>
      </c>
      <c r="H115" s="5"/>
    </row>
    <row r="117" customFormat="false" ht="24" hidden="false" customHeight="true" outlineLevel="0" collapsed="false">
      <c r="A117" s="7" t="s">
        <v>52</v>
      </c>
      <c r="B117" s="7"/>
      <c r="C117" s="7"/>
      <c r="D117" s="7"/>
      <c r="E117" s="7"/>
      <c r="F117" s="7"/>
      <c r="G117" s="7"/>
      <c r="H117" s="7"/>
    </row>
    <row r="118" customFormat="false" ht="51.75" hidden="false" customHeight="true" outlineLevel="0" collapsed="false">
      <c r="A118" s="3" t="s">
        <v>53</v>
      </c>
      <c r="B118" s="3"/>
      <c r="C118" s="3"/>
      <c r="D118" s="3"/>
      <c r="E118" s="3"/>
      <c r="F118" s="3"/>
      <c r="G118" s="3"/>
      <c r="H118" s="3"/>
    </row>
    <row r="120" customFormat="false" ht="24" hidden="false" customHeight="true" outlineLevel="0" collapsed="false">
      <c r="A120" s="8" t="s">
        <v>54</v>
      </c>
      <c r="B120" s="8"/>
    </row>
    <row r="121" customFormat="false" ht="24" hidden="false" customHeight="true" outlineLevel="0" collapsed="false">
      <c r="A121" s="54" t="s">
        <v>55</v>
      </c>
      <c r="B121" s="57" t="s">
        <v>13</v>
      </c>
    </row>
    <row r="122" customFormat="false" ht="24" hidden="false" customHeight="true" outlineLevel="0" collapsed="false">
      <c r="A122" s="16" t="s">
        <v>56</v>
      </c>
      <c r="B122" s="64" t="n">
        <v>0.2</v>
      </c>
    </row>
    <row r="123" customFormat="false" ht="24" hidden="false" customHeight="true" outlineLevel="0" collapsed="false">
      <c r="A123" s="25" t="s">
        <v>57</v>
      </c>
      <c r="B123" s="65" t="n">
        <v>0.025</v>
      </c>
    </row>
    <row r="124" customFormat="false" ht="24" hidden="false" customHeight="true" outlineLevel="0" collapsed="false">
      <c r="A124" s="25" t="s">
        <v>58</v>
      </c>
      <c r="B124" s="66"/>
    </row>
    <row r="125" customFormat="false" ht="24" hidden="false" customHeight="true" outlineLevel="0" collapsed="false">
      <c r="A125" s="25" t="s">
        <v>59</v>
      </c>
      <c r="B125" s="65" t="n">
        <v>0.015</v>
      </c>
    </row>
    <row r="126" customFormat="false" ht="24" hidden="false" customHeight="true" outlineLevel="0" collapsed="false">
      <c r="A126" s="25" t="s">
        <v>60</v>
      </c>
      <c r="B126" s="65" t="n">
        <v>0.01</v>
      </c>
    </row>
    <row r="127" customFormat="false" ht="24" hidden="false" customHeight="true" outlineLevel="0" collapsed="false">
      <c r="A127" s="25" t="s">
        <v>61</v>
      </c>
      <c r="B127" s="65" t="n">
        <v>0.006</v>
      </c>
    </row>
    <row r="128" customFormat="false" ht="24" hidden="false" customHeight="true" outlineLevel="0" collapsed="false">
      <c r="A128" s="25" t="s">
        <v>62</v>
      </c>
      <c r="B128" s="65" t="n">
        <v>0.002</v>
      </c>
    </row>
    <row r="129" customFormat="false" ht="24" hidden="false" customHeight="true" outlineLevel="0" collapsed="false">
      <c r="A129" s="11" t="s">
        <v>63</v>
      </c>
      <c r="B129" s="67" t="n">
        <v>0.08</v>
      </c>
    </row>
    <row r="130" customFormat="false" ht="24" hidden="false" customHeight="true" outlineLevel="0" collapsed="false">
      <c r="A130" s="68" t="s">
        <v>64</v>
      </c>
      <c r="B130" s="69" t="n">
        <f aca="false">SUM(B122:B129)</f>
        <v>0.338</v>
      </c>
    </row>
    <row r="132" customFormat="false" ht="24" hidden="false" customHeight="true" outlineLevel="0" collapsed="false">
      <c r="A132" s="8" t="s">
        <v>65</v>
      </c>
      <c r="B132" s="8"/>
      <c r="C132" s="8"/>
      <c r="D132" s="8"/>
    </row>
    <row r="133" customFormat="false" ht="24" hidden="false" customHeight="true" outlineLevel="0" collapsed="false">
      <c r="A133" s="54" t="s">
        <v>11</v>
      </c>
      <c r="B133" s="55" t="s">
        <v>12</v>
      </c>
      <c r="C133" s="55" t="s">
        <v>13</v>
      </c>
      <c r="D133" s="57" t="s">
        <v>18</v>
      </c>
    </row>
    <row r="134" customFormat="false" ht="24" hidden="false" customHeight="true" outlineLevel="0" collapsed="false">
      <c r="A134" s="16" t="s">
        <v>19</v>
      </c>
      <c r="B134" s="17" t="n">
        <f aca="false">G70+E110</f>
        <v>0</v>
      </c>
      <c r="C134" s="70" t="n">
        <f aca="false">SUM($B$122:$B$128)</f>
        <v>0.258</v>
      </c>
      <c r="D134" s="24" t="n">
        <f aca="false">B134*C134</f>
        <v>0</v>
      </c>
    </row>
    <row r="135" customFormat="false" ht="24" hidden="false" customHeight="true" outlineLevel="0" collapsed="false">
      <c r="A135" s="25" t="s">
        <v>20</v>
      </c>
      <c r="B135" s="26" t="n">
        <f aca="false">G71+E111</f>
        <v>0</v>
      </c>
      <c r="C135" s="71" t="n">
        <f aca="false">SUM($B$122:$B$128)</f>
        <v>0.258</v>
      </c>
      <c r="D135" s="28" t="n">
        <f aca="false">B135*C135</f>
        <v>0</v>
      </c>
    </row>
    <row r="136" customFormat="false" ht="24" hidden="false" customHeight="true" outlineLevel="0" collapsed="false">
      <c r="A136" s="29" t="s">
        <v>35</v>
      </c>
      <c r="B136" s="30" t="n">
        <f aca="false">G72+E112</f>
        <v>0</v>
      </c>
      <c r="C136" s="72" t="n">
        <f aca="false">SUM($B$122:$B$128)</f>
        <v>0.258</v>
      </c>
      <c r="D136" s="32" t="n">
        <f aca="false">B136*C136</f>
        <v>0</v>
      </c>
    </row>
    <row r="137" customFormat="false" ht="24" hidden="false" customHeight="true" outlineLevel="0" collapsed="false">
      <c r="A137" s="16" t="s">
        <v>22</v>
      </c>
      <c r="B137" s="17" t="n">
        <f aca="false">G73+E113</f>
        <v>0</v>
      </c>
      <c r="C137" s="70" t="n">
        <f aca="false">SUM($B$122:$B$128)</f>
        <v>0.258</v>
      </c>
      <c r="D137" s="24" t="n">
        <f aca="false">B137*C137</f>
        <v>0</v>
      </c>
    </row>
    <row r="138" customFormat="false" ht="24" hidden="false" customHeight="true" outlineLevel="0" collapsed="false">
      <c r="A138" s="25" t="s">
        <v>23</v>
      </c>
      <c r="B138" s="26" t="n">
        <f aca="false">G74+E114</f>
        <v>0</v>
      </c>
      <c r="C138" s="71" t="n">
        <f aca="false">SUM($B$122:$B$128)</f>
        <v>0.258</v>
      </c>
      <c r="D138" s="28" t="n">
        <f aca="false">B138*C138</f>
        <v>0</v>
      </c>
    </row>
    <row r="139" customFormat="false" ht="24" hidden="false" customHeight="true" outlineLevel="0" collapsed="false">
      <c r="A139" s="11" t="s">
        <v>24</v>
      </c>
      <c r="B139" s="20" t="n">
        <f aca="false">G75+E115</f>
        <v>0</v>
      </c>
      <c r="C139" s="73" t="n">
        <f aca="false">SUM($B$122:$B$128)</f>
        <v>0.258</v>
      </c>
      <c r="D139" s="12" t="n">
        <f aca="false">B139*C139</f>
        <v>0</v>
      </c>
    </row>
    <row r="141" customFormat="false" ht="24" hidden="false" customHeight="true" outlineLevel="0" collapsed="false">
      <c r="A141" s="8" t="s">
        <v>66</v>
      </c>
      <c r="B141" s="8"/>
      <c r="C141" s="8"/>
      <c r="D141" s="8"/>
    </row>
    <row r="142" customFormat="false" ht="24" hidden="false" customHeight="true" outlineLevel="0" collapsed="false">
      <c r="A142" s="54" t="s">
        <v>11</v>
      </c>
      <c r="B142" s="55" t="s">
        <v>12</v>
      </c>
      <c r="C142" s="55" t="s">
        <v>13</v>
      </c>
      <c r="D142" s="57" t="s">
        <v>18</v>
      </c>
    </row>
    <row r="143" customFormat="false" ht="24" hidden="false" customHeight="true" outlineLevel="0" collapsed="false">
      <c r="A143" s="16" t="s">
        <v>19</v>
      </c>
      <c r="B143" s="17" t="n">
        <f aca="false">G70+E110</f>
        <v>0</v>
      </c>
      <c r="C143" s="58" t="n">
        <f aca="false">$B$129</f>
        <v>0.08</v>
      </c>
      <c r="D143" s="24" t="n">
        <f aca="false">B143*C143</f>
        <v>0</v>
      </c>
    </row>
    <row r="144" customFormat="false" ht="24" hidden="false" customHeight="true" outlineLevel="0" collapsed="false">
      <c r="A144" s="25" t="s">
        <v>20</v>
      </c>
      <c r="B144" s="26" t="n">
        <f aca="false">G71+E111</f>
        <v>0</v>
      </c>
      <c r="C144" s="59" t="n">
        <f aca="false">$B$129</f>
        <v>0.08</v>
      </c>
      <c r="D144" s="28" t="n">
        <f aca="false">B144*C144</f>
        <v>0</v>
      </c>
    </row>
    <row r="145" customFormat="false" ht="24" hidden="false" customHeight="true" outlineLevel="0" collapsed="false">
      <c r="A145" s="29" t="s">
        <v>35</v>
      </c>
      <c r="B145" s="30" t="n">
        <f aca="false">G72+E112</f>
        <v>0</v>
      </c>
      <c r="C145" s="60" t="n">
        <f aca="false">$B$129</f>
        <v>0.08</v>
      </c>
      <c r="D145" s="32" t="n">
        <f aca="false">B145*C145</f>
        <v>0</v>
      </c>
    </row>
    <row r="146" customFormat="false" ht="24" hidden="false" customHeight="true" outlineLevel="0" collapsed="false">
      <c r="A146" s="16" t="s">
        <v>22</v>
      </c>
      <c r="B146" s="17" t="n">
        <f aca="false">G73+E113</f>
        <v>0</v>
      </c>
      <c r="C146" s="58" t="n">
        <f aca="false">$B$129</f>
        <v>0.08</v>
      </c>
      <c r="D146" s="24" t="n">
        <f aca="false">B146*C146</f>
        <v>0</v>
      </c>
    </row>
    <row r="147" customFormat="false" ht="24" hidden="false" customHeight="true" outlineLevel="0" collapsed="false">
      <c r="A147" s="25" t="s">
        <v>23</v>
      </c>
      <c r="B147" s="26" t="n">
        <f aca="false">G74+E114</f>
        <v>0</v>
      </c>
      <c r="C147" s="59" t="n">
        <f aca="false">$B$129</f>
        <v>0.08</v>
      </c>
      <c r="D147" s="28" t="n">
        <f aca="false">B147*C147</f>
        <v>0</v>
      </c>
    </row>
    <row r="148" customFormat="false" ht="24" hidden="false" customHeight="true" outlineLevel="0" collapsed="false">
      <c r="A148" s="11" t="s">
        <v>24</v>
      </c>
      <c r="B148" s="20" t="n">
        <f aca="false">G75+E115</f>
        <v>0</v>
      </c>
      <c r="C148" s="61" t="n">
        <f aca="false">$B$129</f>
        <v>0.08</v>
      </c>
      <c r="D148" s="12" t="n">
        <f aca="false">B148*C148</f>
        <v>0</v>
      </c>
    </row>
    <row r="150" customFormat="false" ht="24" hidden="false" customHeight="true" outlineLevel="0" collapsed="false">
      <c r="A150" s="8" t="s">
        <v>52</v>
      </c>
      <c r="B150" s="8"/>
      <c r="C150" s="8"/>
      <c r="D150" s="8"/>
    </row>
    <row r="151" customFormat="false" ht="24" hidden="false" customHeight="true" outlineLevel="0" collapsed="false">
      <c r="A151" s="54" t="s">
        <v>11</v>
      </c>
      <c r="B151" s="55" t="s">
        <v>67</v>
      </c>
      <c r="C151" s="55" t="s">
        <v>63</v>
      </c>
      <c r="D151" s="57" t="s">
        <v>41</v>
      </c>
    </row>
    <row r="152" customFormat="false" ht="24" hidden="false" customHeight="true" outlineLevel="0" collapsed="false">
      <c r="A152" s="16" t="s">
        <v>19</v>
      </c>
      <c r="B152" s="17" t="n">
        <f aca="false">D134</f>
        <v>0</v>
      </c>
      <c r="C152" s="17" t="n">
        <f aca="false">D143</f>
        <v>0</v>
      </c>
      <c r="D152" s="24" t="n">
        <f aca="false">B152+C152</f>
        <v>0</v>
      </c>
    </row>
    <row r="153" customFormat="false" ht="24" hidden="false" customHeight="true" outlineLevel="0" collapsed="false">
      <c r="A153" s="25" t="s">
        <v>20</v>
      </c>
      <c r="B153" s="26" t="n">
        <f aca="false">D135</f>
        <v>0</v>
      </c>
      <c r="C153" s="26" t="n">
        <f aca="false">D144</f>
        <v>0</v>
      </c>
      <c r="D153" s="28" t="n">
        <f aca="false">B153+C153</f>
        <v>0</v>
      </c>
    </row>
    <row r="154" customFormat="false" ht="24" hidden="false" customHeight="true" outlineLevel="0" collapsed="false">
      <c r="A154" s="29" t="s">
        <v>35</v>
      </c>
      <c r="B154" s="30" t="n">
        <f aca="false">D136</f>
        <v>0</v>
      </c>
      <c r="C154" s="30" t="n">
        <f aca="false">D145</f>
        <v>0</v>
      </c>
      <c r="D154" s="32" t="n">
        <f aca="false">B154+C154</f>
        <v>0</v>
      </c>
    </row>
    <row r="155" customFormat="false" ht="24" hidden="false" customHeight="true" outlineLevel="0" collapsed="false">
      <c r="A155" s="16" t="s">
        <v>22</v>
      </c>
      <c r="B155" s="17" t="n">
        <f aca="false">D137</f>
        <v>0</v>
      </c>
      <c r="C155" s="17" t="n">
        <f aca="false">D146</f>
        <v>0</v>
      </c>
      <c r="D155" s="24" t="n">
        <f aca="false">B155+C155</f>
        <v>0</v>
      </c>
    </row>
    <row r="156" customFormat="false" ht="24" hidden="false" customHeight="true" outlineLevel="0" collapsed="false">
      <c r="A156" s="25" t="s">
        <v>23</v>
      </c>
      <c r="B156" s="26" t="n">
        <f aca="false">D138</f>
        <v>0</v>
      </c>
      <c r="C156" s="26" t="n">
        <f aca="false">D147</f>
        <v>0</v>
      </c>
      <c r="D156" s="28" t="n">
        <f aca="false">B156+C156</f>
        <v>0</v>
      </c>
    </row>
    <row r="157" customFormat="false" ht="24" hidden="false" customHeight="true" outlineLevel="0" collapsed="false">
      <c r="A157" s="11" t="s">
        <v>24</v>
      </c>
      <c r="B157" s="20" t="n">
        <f aca="false">D139</f>
        <v>0</v>
      </c>
      <c r="C157" s="20" t="n">
        <f aca="false">D148</f>
        <v>0</v>
      </c>
      <c r="D157" s="12" t="n">
        <f aca="false">B157+C157</f>
        <v>0</v>
      </c>
      <c r="H157" s="5"/>
    </row>
    <row r="159" customFormat="false" ht="24" hidden="false" customHeight="true" outlineLevel="0" collapsed="false">
      <c r="A159" s="7" t="s">
        <v>68</v>
      </c>
      <c r="B159" s="7"/>
      <c r="C159" s="7"/>
      <c r="D159" s="7"/>
      <c r="E159" s="7"/>
      <c r="F159" s="7"/>
      <c r="G159" s="7"/>
      <c r="H159" s="7"/>
    </row>
    <row r="160" customFormat="false" ht="72.75" hidden="false" customHeight="true" outlineLevel="0" collapsed="false">
      <c r="A160" s="3" t="s">
        <v>69</v>
      </c>
      <c r="B160" s="3"/>
      <c r="C160" s="3"/>
      <c r="D160" s="3"/>
      <c r="E160" s="3"/>
      <c r="F160" s="3"/>
      <c r="G160" s="3"/>
      <c r="H160" s="3"/>
    </row>
    <row r="162" customFormat="false" ht="24" hidden="false" customHeight="true" outlineLevel="0" collapsed="false">
      <c r="A162" s="35" t="s">
        <v>70</v>
      </c>
      <c r="B162" s="35"/>
      <c r="C162" s="35"/>
      <c r="D162" s="35"/>
      <c r="E162" s="35"/>
      <c r="F162" s="35"/>
      <c r="G162" s="5"/>
    </row>
    <row r="163" customFormat="false" ht="36" hidden="false" customHeight="true" outlineLevel="0" collapsed="false"/>
    <row r="164" customFormat="false" ht="24" hidden="false" customHeight="true" outlineLevel="0" collapsed="false">
      <c r="A164" s="8" t="s">
        <v>71</v>
      </c>
      <c r="B164" s="8"/>
      <c r="C164" s="8"/>
      <c r="D164" s="8"/>
      <c r="E164" s="8"/>
    </row>
    <row r="165" customFormat="false" ht="26.85" hidden="false" customHeight="false" outlineLevel="0" collapsed="false">
      <c r="A165" s="54" t="s">
        <v>11</v>
      </c>
      <c r="B165" s="55" t="s">
        <v>72</v>
      </c>
      <c r="C165" s="55" t="s">
        <v>73</v>
      </c>
      <c r="D165" s="56" t="s">
        <v>74</v>
      </c>
      <c r="E165" s="57" t="s">
        <v>75</v>
      </c>
    </row>
    <row r="166" customFormat="false" ht="24" hidden="false" customHeight="true" outlineLevel="0" collapsed="false">
      <c r="A166" s="16" t="s">
        <v>19</v>
      </c>
      <c r="B166" s="17"/>
      <c r="C166" s="74" t="n">
        <v>2</v>
      </c>
      <c r="D166" s="74" t="n">
        <v>15</v>
      </c>
      <c r="E166" s="24" t="n">
        <f aca="false">B166*C166*D166</f>
        <v>0</v>
      </c>
    </row>
    <row r="167" customFormat="false" ht="24" hidden="false" customHeight="true" outlineLevel="0" collapsed="false">
      <c r="A167" s="25" t="s">
        <v>20</v>
      </c>
      <c r="B167" s="26" t="n">
        <f aca="false">B166</f>
        <v>0</v>
      </c>
      <c r="C167" s="75" t="n">
        <f aca="false">C166</f>
        <v>2</v>
      </c>
      <c r="D167" s="75" t="n">
        <v>15</v>
      </c>
      <c r="E167" s="28" t="n">
        <f aca="false">B167*C167*D167</f>
        <v>0</v>
      </c>
    </row>
    <row r="168" customFormat="false" ht="24" hidden="false" customHeight="true" outlineLevel="0" collapsed="false">
      <c r="A168" s="29" t="s">
        <v>35</v>
      </c>
      <c r="B168" s="30" t="n">
        <f aca="false">B167</f>
        <v>0</v>
      </c>
      <c r="C168" s="76" t="n">
        <f aca="false">C167</f>
        <v>2</v>
      </c>
      <c r="D168" s="76" t="n">
        <v>22</v>
      </c>
      <c r="E168" s="32" t="n">
        <f aca="false">B168*C168*D168</f>
        <v>0</v>
      </c>
    </row>
    <row r="169" customFormat="false" ht="24" hidden="false" customHeight="true" outlineLevel="0" collapsed="false">
      <c r="A169" s="16" t="s">
        <v>22</v>
      </c>
      <c r="B169" s="17" t="n">
        <f aca="false">B168</f>
        <v>0</v>
      </c>
      <c r="C169" s="74" t="n">
        <f aca="false">C168</f>
        <v>2</v>
      </c>
      <c r="D169" s="74" t="n">
        <v>15</v>
      </c>
      <c r="E169" s="24" t="n">
        <f aca="false">B169*C169*D169</f>
        <v>0</v>
      </c>
    </row>
    <row r="170" customFormat="false" ht="24" hidden="false" customHeight="true" outlineLevel="0" collapsed="false">
      <c r="A170" s="25" t="s">
        <v>23</v>
      </c>
      <c r="B170" s="26" t="n">
        <f aca="false">B169</f>
        <v>0</v>
      </c>
      <c r="C170" s="75" t="n">
        <f aca="false">C169</f>
        <v>2</v>
      </c>
      <c r="D170" s="75" t="n">
        <v>15</v>
      </c>
      <c r="E170" s="28" t="n">
        <f aca="false">B170*C170*D170</f>
        <v>0</v>
      </c>
    </row>
    <row r="171" customFormat="false" ht="24" hidden="false" customHeight="true" outlineLevel="0" collapsed="false">
      <c r="A171" s="11" t="s">
        <v>24</v>
      </c>
      <c r="B171" s="20" t="n">
        <f aca="false">B170</f>
        <v>0</v>
      </c>
      <c r="C171" s="77" t="n">
        <f aca="false">C170</f>
        <v>2</v>
      </c>
      <c r="D171" s="77" t="n">
        <v>22</v>
      </c>
      <c r="E171" s="12" t="n">
        <f aca="false">B171*C171*D171</f>
        <v>0</v>
      </c>
    </row>
    <row r="173" customFormat="false" ht="24" hidden="false" customHeight="true" outlineLevel="0" collapsed="false">
      <c r="A173" s="8" t="s">
        <v>76</v>
      </c>
      <c r="B173" s="8"/>
      <c r="C173" s="8"/>
      <c r="D173" s="8"/>
      <c r="E173" s="8"/>
    </row>
    <row r="174" customFormat="false" ht="24" hidden="false" customHeight="true" outlineLevel="0" collapsed="false">
      <c r="A174" s="54" t="s">
        <v>11</v>
      </c>
      <c r="B174" s="55" t="s">
        <v>12</v>
      </c>
      <c r="C174" s="55" t="s">
        <v>77</v>
      </c>
      <c r="D174" s="55" t="s">
        <v>13</v>
      </c>
      <c r="E174" s="57" t="s">
        <v>78</v>
      </c>
    </row>
    <row r="175" customFormat="false" ht="24" hidden="false" customHeight="true" outlineLevel="0" collapsed="false">
      <c r="A175" s="16" t="s">
        <v>19</v>
      </c>
      <c r="B175" s="17" t="n">
        <f aca="false">B12</f>
        <v>0</v>
      </c>
      <c r="C175" s="23" t="n">
        <v>0.5</v>
      </c>
      <c r="D175" s="23" t="n">
        <v>0.06</v>
      </c>
      <c r="E175" s="24" t="n">
        <f aca="false">B175*C175*D175</f>
        <v>0</v>
      </c>
    </row>
    <row r="176" customFormat="false" ht="24" hidden="false" customHeight="true" outlineLevel="0" collapsed="false">
      <c r="A176" s="25" t="s">
        <v>20</v>
      </c>
      <c r="B176" s="26" t="n">
        <f aca="false">B12</f>
        <v>0</v>
      </c>
      <c r="C176" s="27" t="n">
        <v>0.5</v>
      </c>
      <c r="D176" s="27" t="n">
        <v>0.06</v>
      </c>
      <c r="E176" s="28" t="n">
        <f aca="false">B176*C176*D176</f>
        <v>0</v>
      </c>
    </row>
    <row r="177" customFormat="false" ht="24" hidden="false" customHeight="true" outlineLevel="0" collapsed="false">
      <c r="A177" s="29" t="s">
        <v>35</v>
      </c>
      <c r="B177" s="30" t="n">
        <f aca="false">B12</f>
        <v>0</v>
      </c>
      <c r="C177" s="31" t="n">
        <v>1</v>
      </c>
      <c r="D177" s="31" t="n">
        <v>0.06</v>
      </c>
      <c r="E177" s="32" t="n">
        <f aca="false">B177*C177*D177</f>
        <v>0</v>
      </c>
    </row>
    <row r="178" customFormat="false" ht="24" hidden="false" customHeight="true" outlineLevel="0" collapsed="false">
      <c r="A178" s="16" t="s">
        <v>22</v>
      </c>
      <c r="B178" s="17" t="n">
        <f aca="false">B13</f>
        <v>0</v>
      </c>
      <c r="C178" s="23" t="n">
        <v>0.5</v>
      </c>
      <c r="D178" s="23" t="n">
        <v>0.06</v>
      </c>
      <c r="E178" s="24" t="n">
        <f aca="false">B178*C178*D178</f>
        <v>0</v>
      </c>
    </row>
    <row r="179" customFormat="false" ht="24" hidden="false" customHeight="true" outlineLevel="0" collapsed="false">
      <c r="A179" s="25" t="s">
        <v>23</v>
      </c>
      <c r="B179" s="26" t="n">
        <f aca="false">B13</f>
        <v>0</v>
      </c>
      <c r="C179" s="27" t="n">
        <v>0.5</v>
      </c>
      <c r="D179" s="27" t="n">
        <v>0.06</v>
      </c>
      <c r="E179" s="28" t="n">
        <f aca="false">B179*C179*D179</f>
        <v>0</v>
      </c>
    </row>
    <row r="180" customFormat="false" ht="24" hidden="false" customHeight="true" outlineLevel="0" collapsed="false">
      <c r="A180" s="11" t="s">
        <v>24</v>
      </c>
      <c r="B180" s="20" t="n">
        <f aca="false">B13</f>
        <v>0</v>
      </c>
      <c r="C180" s="33" t="n">
        <v>1</v>
      </c>
      <c r="D180" s="33" t="n">
        <v>0.06</v>
      </c>
      <c r="E180" s="12" t="n">
        <f aca="false">B180*C180*D180</f>
        <v>0</v>
      </c>
    </row>
    <row r="182" customFormat="false" ht="24" hidden="false" customHeight="true" outlineLevel="0" collapsed="false">
      <c r="A182" s="8" t="s">
        <v>79</v>
      </c>
      <c r="B182" s="8"/>
      <c r="C182" s="8"/>
      <c r="D182" s="8"/>
    </row>
    <row r="183" customFormat="false" ht="24" hidden="false" customHeight="true" outlineLevel="0" collapsed="false">
      <c r="A183" s="54" t="s">
        <v>11</v>
      </c>
      <c r="B183" s="55" t="s">
        <v>75</v>
      </c>
      <c r="C183" s="55" t="s">
        <v>80</v>
      </c>
      <c r="D183" s="57" t="s">
        <v>81</v>
      </c>
    </row>
    <row r="184" customFormat="false" ht="24" hidden="false" customHeight="true" outlineLevel="0" collapsed="false">
      <c r="A184" s="16" t="s">
        <v>19</v>
      </c>
      <c r="B184" s="17" t="n">
        <f aca="false">E166</f>
        <v>0</v>
      </c>
      <c r="C184" s="17" t="n">
        <f aca="false">E175</f>
        <v>0</v>
      </c>
      <c r="D184" s="24" t="n">
        <f aca="false">B184-C184</f>
        <v>0</v>
      </c>
    </row>
    <row r="185" customFormat="false" ht="24" hidden="false" customHeight="true" outlineLevel="0" collapsed="false">
      <c r="A185" s="25" t="s">
        <v>20</v>
      </c>
      <c r="B185" s="26" t="n">
        <f aca="false">E167</f>
        <v>0</v>
      </c>
      <c r="C185" s="26" t="n">
        <f aca="false">E176</f>
        <v>0</v>
      </c>
      <c r="D185" s="28" t="n">
        <f aca="false">B185-C185</f>
        <v>0</v>
      </c>
    </row>
    <row r="186" customFormat="false" ht="24" hidden="false" customHeight="true" outlineLevel="0" collapsed="false">
      <c r="A186" s="29" t="s">
        <v>35</v>
      </c>
      <c r="B186" s="30" t="n">
        <f aca="false">E168</f>
        <v>0</v>
      </c>
      <c r="C186" s="30" t="n">
        <f aca="false">E177</f>
        <v>0</v>
      </c>
      <c r="D186" s="32" t="n">
        <f aca="false">B186-C186</f>
        <v>0</v>
      </c>
    </row>
    <row r="187" customFormat="false" ht="24" hidden="false" customHeight="true" outlineLevel="0" collapsed="false">
      <c r="A187" s="16" t="s">
        <v>22</v>
      </c>
      <c r="B187" s="17" t="n">
        <f aca="false">E169</f>
        <v>0</v>
      </c>
      <c r="C187" s="17" t="n">
        <f aca="false">E178</f>
        <v>0</v>
      </c>
      <c r="D187" s="24" t="n">
        <f aca="false">B187-C187</f>
        <v>0</v>
      </c>
    </row>
    <row r="188" customFormat="false" ht="24" hidden="false" customHeight="true" outlineLevel="0" collapsed="false">
      <c r="A188" s="25" t="s">
        <v>23</v>
      </c>
      <c r="B188" s="26" t="n">
        <f aca="false">E170</f>
        <v>0</v>
      </c>
      <c r="C188" s="26" t="n">
        <f aca="false">E179</f>
        <v>0</v>
      </c>
      <c r="D188" s="28" t="n">
        <f aca="false">B188-C188</f>
        <v>0</v>
      </c>
    </row>
    <row r="189" customFormat="false" ht="24" hidden="false" customHeight="true" outlineLevel="0" collapsed="false">
      <c r="A189" s="11" t="s">
        <v>24</v>
      </c>
      <c r="B189" s="20" t="n">
        <f aca="false">E171</f>
        <v>0</v>
      </c>
      <c r="C189" s="20" t="n">
        <f aca="false">E180</f>
        <v>0</v>
      </c>
      <c r="D189" s="12" t="n">
        <f aca="false">B189-C189</f>
        <v>0</v>
      </c>
      <c r="H189" s="5"/>
    </row>
    <row r="191" customFormat="false" ht="24" hidden="false" customHeight="true" outlineLevel="0" collapsed="false">
      <c r="A191" s="35" t="s">
        <v>82</v>
      </c>
      <c r="B191" s="35"/>
      <c r="C191" s="35"/>
      <c r="D191" s="35"/>
      <c r="E191" s="35"/>
      <c r="F191" s="35"/>
      <c r="G191" s="5"/>
    </row>
    <row r="192" customFormat="false" ht="31.5" hidden="false" customHeight="true" outlineLevel="0" collapsed="false"/>
    <row r="193" customFormat="false" ht="24" hidden="false" customHeight="true" outlineLevel="0" collapsed="false">
      <c r="A193" s="8" t="s">
        <v>82</v>
      </c>
      <c r="B193" s="8"/>
      <c r="C193" s="8"/>
      <c r="D193" s="8"/>
    </row>
    <row r="194" customFormat="false" ht="27" hidden="false" customHeight="true" outlineLevel="0" collapsed="false">
      <c r="A194" s="13" t="s">
        <v>11</v>
      </c>
      <c r="B194" s="14" t="s">
        <v>83</v>
      </c>
      <c r="C194" s="34" t="s">
        <v>74</v>
      </c>
      <c r="D194" s="15" t="s">
        <v>18</v>
      </c>
    </row>
    <row r="195" customFormat="false" ht="24" hidden="false" customHeight="true" outlineLevel="0" collapsed="false">
      <c r="A195" s="16" t="s">
        <v>19</v>
      </c>
      <c r="B195" s="17"/>
      <c r="C195" s="74" t="n">
        <f aca="false">D166</f>
        <v>15</v>
      </c>
      <c r="D195" s="24" t="n">
        <f aca="false">B195*C195</f>
        <v>0</v>
      </c>
    </row>
    <row r="196" customFormat="false" ht="24" hidden="false" customHeight="true" outlineLevel="0" collapsed="false">
      <c r="A196" s="25" t="s">
        <v>20</v>
      </c>
      <c r="B196" s="26" t="n">
        <f aca="false">B195</f>
        <v>0</v>
      </c>
      <c r="C196" s="75" t="n">
        <f aca="false">D167</f>
        <v>15</v>
      </c>
      <c r="D196" s="28" t="n">
        <f aca="false">B196*C196</f>
        <v>0</v>
      </c>
    </row>
    <row r="197" customFormat="false" ht="24" hidden="false" customHeight="true" outlineLevel="0" collapsed="false">
      <c r="A197" s="11" t="s">
        <v>35</v>
      </c>
      <c r="B197" s="20" t="n">
        <f aca="false">B196</f>
        <v>0</v>
      </c>
      <c r="C197" s="77" t="n">
        <f aca="false">D168</f>
        <v>22</v>
      </c>
      <c r="D197" s="12" t="n">
        <f aca="false">B197*C197</f>
        <v>0</v>
      </c>
    </row>
    <row r="198" customFormat="false" ht="24" hidden="false" customHeight="true" outlineLevel="0" collapsed="false">
      <c r="A198" s="16" t="s">
        <v>22</v>
      </c>
      <c r="B198" s="17" t="n">
        <f aca="false">B197</f>
        <v>0</v>
      </c>
      <c r="C198" s="74" t="n">
        <f aca="false">D169</f>
        <v>15</v>
      </c>
      <c r="D198" s="24" t="n">
        <f aca="false">B198*C198</f>
        <v>0</v>
      </c>
    </row>
    <row r="199" customFormat="false" ht="24" hidden="false" customHeight="true" outlineLevel="0" collapsed="false">
      <c r="A199" s="25" t="s">
        <v>23</v>
      </c>
      <c r="B199" s="26" t="n">
        <f aca="false">B198</f>
        <v>0</v>
      </c>
      <c r="C199" s="75" t="n">
        <f aca="false">D170</f>
        <v>15</v>
      </c>
      <c r="D199" s="28" t="n">
        <f aca="false">B199*C199</f>
        <v>0</v>
      </c>
    </row>
    <row r="200" customFormat="false" ht="24" hidden="false" customHeight="true" outlineLevel="0" collapsed="false">
      <c r="A200" s="11" t="s">
        <v>24</v>
      </c>
      <c r="B200" s="20" t="n">
        <f aca="false">B199</f>
        <v>0</v>
      </c>
      <c r="C200" s="77" t="n">
        <f aca="false">D171</f>
        <v>22</v>
      </c>
      <c r="D200" s="12" t="n">
        <f aca="false">B200*C200</f>
        <v>0</v>
      </c>
    </row>
    <row r="202" customFormat="false" ht="24" hidden="false" customHeight="true" outlineLevel="0" collapsed="false">
      <c r="A202" s="8" t="s">
        <v>84</v>
      </c>
      <c r="B202" s="8"/>
      <c r="C202" s="8"/>
      <c r="D202" s="8"/>
    </row>
    <row r="203" customFormat="false" ht="24" hidden="false" customHeight="true" outlineLevel="0" collapsed="false">
      <c r="A203" s="54" t="s">
        <v>11</v>
      </c>
      <c r="B203" s="55" t="s">
        <v>12</v>
      </c>
      <c r="C203" s="55" t="s">
        <v>13</v>
      </c>
      <c r="D203" s="57" t="s">
        <v>78</v>
      </c>
    </row>
    <row r="204" customFormat="false" ht="24" hidden="false" customHeight="true" outlineLevel="0" collapsed="false">
      <c r="A204" s="16" t="s">
        <v>19</v>
      </c>
      <c r="B204" s="17" t="n">
        <f aca="false">D195</f>
        <v>0</v>
      </c>
      <c r="C204" s="23"/>
      <c r="D204" s="24" t="n">
        <f aca="false">B204*C204</f>
        <v>0</v>
      </c>
    </row>
    <row r="205" customFormat="false" ht="24" hidden="false" customHeight="true" outlineLevel="0" collapsed="false">
      <c r="A205" s="25" t="s">
        <v>20</v>
      </c>
      <c r="B205" s="26" t="n">
        <f aca="false">D196</f>
        <v>0</v>
      </c>
      <c r="C205" s="27" t="n">
        <f aca="false">C204</f>
        <v>0</v>
      </c>
      <c r="D205" s="28" t="n">
        <f aca="false">B205*C205</f>
        <v>0</v>
      </c>
    </row>
    <row r="206" customFormat="false" ht="24" hidden="false" customHeight="true" outlineLevel="0" collapsed="false">
      <c r="A206" s="25" t="s">
        <v>35</v>
      </c>
      <c r="B206" s="26" t="n">
        <f aca="false">D197</f>
        <v>0</v>
      </c>
      <c r="C206" s="27" t="n">
        <f aca="false">C205</f>
        <v>0</v>
      </c>
      <c r="D206" s="28" t="n">
        <f aca="false">B206*C206</f>
        <v>0</v>
      </c>
    </row>
    <row r="207" customFormat="false" ht="24" hidden="false" customHeight="true" outlineLevel="0" collapsed="false">
      <c r="A207" s="25" t="s">
        <v>22</v>
      </c>
      <c r="B207" s="26" t="n">
        <f aca="false">D198</f>
        <v>0</v>
      </c>
      <c r="C207" s="27" t="n">
        <f aca="false">C206</f>
        <v>0</v>
      </c>
      <c r="D207" s="28" t="n">
        <f aca="false">B207*C207</f>
        <v>0</v>
      </c>
    </row>
    <row r="208" customFormat="false" ht="24" hidden="false" customHeight="true" outlineLevel="0" collapsed="false">
      <c r="A208" s="25" t="s">
        <v>23</v>
      </c>
      <c r="B208" s="26" t="n">
        <f aca="false">D199</f>
        <v>0</v>
      </c>
      <c r="C208" s="27" t="n">
        <f aca="false">C207</f>
        <v>0</v>
      </c>
      <c r="D208" s="28" t="n">
        <f aca="false">B208*C208</f>
        <v>0</v>
      </c>
    </row>
    <row r="209" customFormat="false" ht="24" hidden="false" customHeight="true" outlineLevel="0" collapsed="false">
      <c r="A209" s="11" t="s">
        <v>24</v>
      </c>
      <c r="B209" s="20" t="n">
        <f aca="false">D200</f>
        <v>0</v>
      </c>
      <c r="C209" s="33" t="n">
        <f aca="false">C208</f>
        <v>0</v>
      </c>
      <c r="D209" s="12" t="n">
        <f aca="false">B209*C209</f>
        <v>0</v>
      </c>
    </row>
    <row r="211" customFormat="false" ht="24" hidden="false" customHeight="true" outlineLevel="0" collapsed="false">
      <c r="A211" s="8" t="s">
        <v>85</v>
      </c>
      <c r="B211" s="8"/>
      <c r="C211" s="8"/>
      <c r="D211" s="8"/>
    </row>
    <row r="212" customFormat="false" ht="24" hidden="false" customHeight="true" outlineLevel="0" collapsed="false">
      <c r="A212" s="54" t="s">
        <v>11</v>
      </c>
      <c r="B212" s="55" t="s">
        <v>75</v>
      </c>
      <c r="C212" s="55" t="s">
        <v>78</v>
      </c>
      <c r="D212" s="57" t="s">
        <v>81</v>
      </c>
    </row>
    <row r="213" customFormat="false" ht="24" hidden="false" customHeight="true" outlineLevel="0" collapsed="false">
      <c r="A213" s="16" t="s">
        <v>19</v>
      </c>
      <c r="B213" s="17" t="n">
        <f aca="false">D195</f>
        <v>0</v>
      </c>
      <c r="C213" s="17" t="n">
        <f aca="false">D204</f>
        <v>0</v>
      </c>
      <c r="D213" s="24" t="n">
        <f aca="false">B213-C213</f>
        <v>0</v>
      </c>
    </row>
    <row r="214" customFormat="false" ht="24" hidden="false" customHeight="true" outlineLevel="0" collapsed="false">
      <c r="A214" s="25" t="s">
        <v>20</v>
      </c>
      <c r="B214" s="26" t="n">
        <f aca="false">D196</f>
        <v>0</v>
      </c>
      <c r="C214" s="26" t="n">
        <f aca="false">D205</f>
        <v>0</v>
      </c>
      <c r="D214" s="28" t="n">
        <f aca="false">B214-C214</f>
        <v>0</v>
      </c>
    </row>
    <row r="215" customFormat="false" ht="24" hidden="false" customHeight="true" outlineLevel="0" collapsed="false">
      <c r="A215" s="29" t="s">
        <v>35</v>
      </c>
      <c r="B215" s="30" t="n">
        <f aca="false">D197</f>
        <v>0</v>
      </c>
      <c r="C215" s="30" t="n">
        <f aca="false">D206</f>
        <v>0</v>
      </c>
      <c r="D215" s="32" t="n">
        <f aca="false">B215-C215</f>
        <v>0</v>
      </c>
    </row>
    <row r="216" customFormat="false" ht="24" hidden="false" customHeight="true" outlineLevel="0" collapsed="false">
      <c r="A216" s="16" t="s">
        <v>22</v>
      </c>
      <c r="B216" s="17" t="n">
        <f aca="false">D198</f>
        <v>0</v>
      </c>
      <c r="C216" s="17" t="n">
        <f aca="false">D207</f>
        <v>0</v>
      </c>
      <c r="D216" s="24" t="n">
        <f aca="false">B216-C216</f>
        <v>0</v>
      </c>
    </row>
    <row r="217" customFormat="false" ht="24" hidden="false" customHeight="true" outlineLevel="0" collapsed="false">
      <c r="A217" s="25" t="s">
        <v>23</v>
      </c>
      <c r="B217" s="26" t="n">
        <f aca="false">D199</f>
        <v>0</v>
      </c>
      <c r="C217" s="26" t="n">
        <f aca="false">D208</f>
        <v>0</v>
      </c>
      <c r="D217" s="28" t="n">
        <f aca="false">B217-C217</f>
        <v>0</v>
      </c>
    </row>
    <row r="218" customFormat="false" ht="24" hidden="false" customHeight="true" outlineLevel="0" collapsed="false">
      <c r="A218" s="11" t="s">
        <v>24</v>
      </c>
      <c r="B218" s="20" t="n">
        <f aca="false">D200</f>
        <v>0</v>
      </c>
      <c r="C218" s="20" t="n">
        <f aca="false">D209</f>
        <v>0</v>
      </c>
      <c r="D218" s="12" t="n">
        <f aca="false">B218-C218</f>
        <v>0</v>
      </c>
      <c r="H218" s="5"/>
    </row>
    <row r="220" customFormat="false" ht="51.75" hidden="false" customHeight="true" outlineLevel="0" collapsed="false">
      <c r="A220" s="78" t="s">
        <v>86</v>
      </c>
      <c r="B220" s="78"/>
      <c r="C220" s="78"/>
      <c r="D220" s="78"/>
      <c r="E220" s="78"/>
      <c r="F220" s="78"/>
      <c r="G220" s="78"/>
      <c r="H220" s="78"/>
    </row>
    <row r="222" customFormat="false" ht="24" hidden="false" customHeight="true" outlineLevel="0" collapsed="false">
      <c r="A222" s="8" t="s">
        <v>87</v>
      </c>
      <c r="B222" s="8"/>
      <c r="C222" s="8"/>
      <c r="D222" s="8"/>
    </row>
    <row r="223" customFormat="false" ht="24" hidden="false" customHeight="true" outlineLevel="0" collapsed="false">
      <c r="A223" s="54" t="s">
        <v>11</v>
      </c>
      <c r="B223" s="55"/>
      <c r="C223" s="55"/>
      <c r="D223" s="57"/>
    </row>
    <row r="224" customFormat="false" ht="24" hidden="false" customHeight="true" outlineLevel="0" collapsed="false">
      <c r="A224" s="16" t="s">
        <v>19</v>
      </c>
      <c r="B224" s="17"/>
      <c r="C224" s="17"/>
      <c r="D224" s="24"/>
    </row>
    <row r="225" customFormat="false" ht="24" hidden="false" customHeight="true" outlineLevel="0" collapsed="false">
      <c r="A225" s="25" t="s">
        <v>20</v>
      </c>
      <c r="B225" s="26"/>
      <c r="C225" s="26"/>
      <c r="D225" s="28"/>
    </row>
    <row r="226" customFormat="false" ht="24" hidden="false" customHeight="true" outlineLevel="0" collapsed="false">
      <c r="A226" s="29" t="s">
        <v>35</v>
      </c>
      <c r="B226" s="30"/>
      <c r="C226" s="30"/>
      <c r="D226" s="32"/>
    </row>
    <row r="227" customFormat="false" ht="24" hidden="false" customHeight="true" outlineLevel="0" collapsed="false">
      <c r="A227" s="16" t="s">
        <v>22</v>
      </c>
      <c r="B227" s="17"/>
      <c r="C227" s="17"/>
      <c r="D227" s="24"/>
    </row>
    <row r="228" customFormat="false" ht="24" hidden="false" customHeight="true" outlineLevel="0" collapsed="false">
      <c r="A228" s="25" t="s">
        <v>23</v>
      </c>
      <c r="B228" s="26"/>
      <c r="C228" s="26"/>
      <c r="D228" s="28"/>
    </row>
    <row r="229" customFormat="false" ht="24" hidden="false" customHeight="true" outlineLevel="0" collapsed="false">
      <c r="A229" s="11" t="s">
        <v>24</v>
      </c>
      <c r="B229" s="20"/>
      <c r="C229" s="20"/>
      <c r="D229" s="12"/>
      <c r="H229" s="5"/>
    </row>
    <row r="231" customFormat="false" ht="46.5" hidden="false" customHeight="true" outlineLevel="0" collapsed="false">
      <c r="A231" s="78" t="s">
        <v>88</v>
      </c>
      <c r="B231" s="78"/>
      <c r="C231" s="78"/>
      <c r="D231" s="78"/>
      <c r="E231" s="78"/>
      <c r="F231" s="78"/>
      <c r="G231" s="78"/>
      <c r="H231" s="78"/>
    </row>
    <row r="233" customFormat="false" ht="24" hidden="false" customHeight="true" outlineLevel="0" collapsed="false">
      <c r="A233" s="8" t="s">
        <v>89</v>
      </c>
      <c r="B233" s="8"/>
      <c r="C233" s="8"/>
      <c r="D233" s="8"/>
    </row>
    <row r="234" customFormat="false" ht="24" hidden="false" customHeight="true" outlineLevel="0" collapsed="false">
      <c r="A234" s="54" t="s">
        <v>11</v>
      </c>
      <c r="B234" s="55"/>
      <c r="C234" s="55"/>
      <c r="D234" s="57"/>
    </row>
    <row r="235" customFormat="false" ht="24" hidden="false" customHeight="true" outlineLevel="0" collapsed="false">
      <c r="A235" s="16" t="s">
        <v>19</v>
      </c>
      <c r="B235" s="17"/>
      <c r="C235" s="17"/>
      <c r="D235" s="24"/>
    </row>
    <row r="236" customFormat="false" ht="24" hidden="false" customHeight="true" outlineLevel="0" collapsed="false">
      <c r="A236" s="25" t="s">
        <v>20</v>
      </c>
      <c r="B236" s="26"/>
      <c r="C236" s="26"/>
      <c r="D236" s="28"/>
    </row>
    <row r="237" customFormat="false" ht="24" hidden="false" customHeight="true" outlineLevel="0" collapsed="false">
      <c r="A237" s="29" t="s">
        <v>35</v>
      </c>
      <c r="B237" s="30"/>
      <c r="C237" s="30"/>
      <c r="D237" s="32"/>
    </row>
    <row r="238" customFormat="false" ht="24" hidden="false" customHeight="true" outlineLevel="0" collapsed="false">
      <c r="A238" s="16" t="s">
        <v>22</v>
      </c>
      <c r="B238" s="17"/>
      <c r="C238" s="17"/>
      <c r="D238" s="24"/>
    </row>
    <row r="239" customFormat="false" ht="24" hidden="false" customHeight="true" outlineLevel="0" collapsed="false">
      <c r="A239" s="25" t="s">
        <v>23</v>
      </c>
      <c r="B239" s="26"/>
      <c r="C239" s="26"/>
      <c r="D239" s="28"/>
    </row>
    <row r="240" customFormat="false" ht="24" hidden="false" customHeight="true" outlineLevel="0" collapsed="false">
      <c r="A240" s="11" t="s">
        <v>24</v>
      </c>
      <c r="B240" s="20"/>
      <c r="C240" s="20"/>
      <c r="D240" s="12"/>
      <c r="H240" s="79"/>
    </row>
    <row r="242" customFormat="false" ht="24" hidden="false" customHeight="true" outlineLevel="0" collapsed="false">
      <c r="A242" s="8" t="s">
        <v>68</v>
      </c>
      <c r="B242" s="8"/>
      <c r="C242" s="8"/>
      <c r="D242" s="8"/>
      <c r="E242" s="8"/>
      <c r="F242" s="8"/>
      <c r="G242" s="79"/>
    </row>
    <row r="243" customFormat="false" ht="24" hidden="false" customHeight="true" outlineLevel="0" collapsed="false">
      <c r="A243" s="54" t="s">
        <v>11</v>
      </c>
      <c r="B243" s="55" t="s">
        <v>90</v>
      </c>
      <c r="C243" s="55" t="s">
        <v>91</v>
      </c>
      <c r="D243" s="55" t="s">
        <v>92</v>
      </c>
      <c r="E243" s="55" t="s">
        <v>93</v>
      </c>
      <c r="F243" s="57" t="s">
        <v>41</v>
      </c>
    </row>
    <row r="244" customFormat="false" ht="24" hidden="false" customHeight="true" outlineLevel="0" collapsed="false">
      <c r="A244" s="16" t="s">
        <v>19</v>
      </c>
      <c r="B244" s="17" t="n">
        <f aca="false">D184</f>
        <v>0</v>
      </c>
      <c r="C244" s="17" t="n">
        <f aca="false">D213</f>
        <v>0</v>
      </c>
      <c r="D244" s="17" t="n">
        <f aca="false">D224</f>
        <v>0</v>
      </c>
      <c r="E244" s="17" t="n">
        <f aca="false">D235</f>
        <v>0</v>
      </c>
      <c r="F244" s="24" t="n">
        <f aca="false">SUM(B244:E244)</f>
        <v>0</v>
      </c>
    </row>
    <row r="245" customFormat="false" ht="24" hidden="false" customHeight="true" outlineLevel="0" collapsed="false">
      <c r="A245" s="25" t="s">
        <v>20</v>
      </c>
      <c r="B245" s="26" t="n">
        <f aca="false">D185</f>
        <v>0</v>
      </c>
      <c r="C245" s="26" t="n">
        <f aca="false">D214</f>
        <v>0</v>
      </c>
      <c r="D245" s="26" t="n">
        <f aca="false">D225</f>
        <v>0</v>
      </c>
      <c r="E245" s="26" t="n">
        <f aca="false">D236</f>
        <v>0</v>
      </c>
      <c r="F245" s="28" t="n">
        <f aca="false">SUM(B245:E245)</f>
        <v>0</v>
      </c>
    </row>
    <row r="246" customFormat="false" ht="24" hidden="false" customHeight="true" outlineLevel="0" collapsed="false">
      <c r="A246" s="29" t="s">
        <v>35</v>
      </c>
      <c r="B246" s="30" t="n">
        <f aca="false">D186</f>
        <v>0</v>
      </c>
      <c r="C246" s="30" t="n">
        <f aca="false">D215</f>
        <v>0</v>
      </c>
      <c r="D246" s="30" t="n">
        <f aca="false">D226</f>
        <v>0</v>
      </c>
      <c r="E246" s="30" t="n">
        <f aca="false">D237</f>
        <v>0</v>
      </c>
      <c r="F246" s="32" t="n">
        <f aca="false">SUM(B246:E246)</f>
        <v>0</v>
      </c>
    </row>
    <row r="247" customFormat="false" ht="24" hidden="false" customHeight="true" outlineLevel="0" collapsed="false">
      <c r="A247" s="16" t="s">
        <v>22</v>
      </c>
      <c r="B247" s="17" t="n">
        <f aca="false">D187</f>
        <v>0</v>
      </c>
      <c r="C247" s="17" t="n">
        <f aca="false">D216</f>
        <v>0</v>
      </c>
      <c r="D247" s="17" t="n">
        <f aca="false">D227</f>
        <v>0</v>
      </c>
      <c r="E247" s="17" t="n">
        <f aca="false">D238</f>
        <v>0</v>
      </c>
      <c r="F247" s="24" t="n">
        <f aca="false">SUM(B247:E247)</f>
        <v>0</v>
      </c>
    </row>
    <row r="248" customFormat="false" ht="24" hidden="false" customHeight="true" outlineLevel="0" collapsed="false">
      <c r="A248" s="25" t="s">
        <v>23</v>
      </c>
      <c r="B248" s="26" t="n">
        <f aca="false">D188</f>
        <v>0</v>
      </c>
      <c r="C248" s="26" t="n">
        <f aca="false">D217</f>
        <v>0</v>
      </c>
      <c r="D248" s="26" t="n">
        <f aca="false">D228</f>
        <v>0</v>
      </c>
      <c r="E248" s="26" t="n">
        <f aca="false">D239</f>
        <v>0</v>
      </c>
      <c r="F248" s="28" t="n">
        <f aca="false">SUM(B248:E248)</f>
        <v>0</v>
      </c>
    </row>
    <row r="249" customFormat="false" ht="24" hidden="false" customHeight="true" outlineLevel="0" collapsed="false">
      <c r="A249" s="11" t="s">
        <v>24</v>
      </c>
      <c r="B249" s="20" t="n">
        <f aca="false">D189</f>
        <v>0</v>
      </c>
      <c r="C249" s="20" t="n">
        <f aca="false">D218</f>
        <v>0</v>
      </c>
      <c r="D249" s="20" t="n">
        <f aca="false">D229</f>
        <v>0</v>
      </c>
      <c r="E249" s="20" t="n">
        <f aca="false">D240</f>
        <v>0</v>
      </c>
      <c r="F249" s="12" t="n">
        <f aca="false">SUM(B249:E249)</f>
        <v>0</v>
      </c>
      <c r="H249" s="5"/>
    </row>
    <row r="251" customFormat="false" ht="24" hidden="false" customHeight="true" outlineLevel="0" collapsed="false">
      <c r="A251" s="6" t="s">
        <v>42</v>
      </c>
      <c r="B251" s="6"/>
      <c r="C251" s="6"/>
      <c r="D251" s="6"/>
      <c r="E251" s="6"/>
      <c r="F251" s="6"/>
      <c r="G251" s="6"/>
      <c r="H251" s="6"/>
    </row>
    <row r="253" customFormat="false" ht="24" hidden="false" customHeight="true" outlineLevel="0" collapsed="false">
      <c r="A253" s="8" t="s">
        <v>42</v>
      </c>
      <c r="B253" s="8"/>
      <c r="C253" s="8"/>
      <c r="D253" s="8"/>
      <c r="E253" s="8"/>
    </row>
    <row r="254" customFormat="false" ht="24" hidden="false" customHeight="true" outlineLevel="0" collapsed="false">
      <c r="A254" s="54" t="s">
        <v>11</v>
      </c>
      <c r="B254" s="55" t="s">
        <v>94</v>
      </c>
      <c r="C254" s="55" t="s">
        <v>95</v>
      </c>
      <c r="D254" s="55" t="s">
        <v>96</v>
      </c>
      <c r="E254" s="57" t="s">
        <v>41</v>
      </c>
    </row>
    <row r="255" customFormat="false" ht="24" hidden="false" customHeight="true" outlineLevel="0" collapsed="false">
      <c r="A255" s="16" t="s">
        <v>19</v>
      </c>
      <c r="B255" s="17" t="n">
        <f aca="false">E110</f>
        <v>0</v>
      </c>
      <c r="C255" s="17" t="n">
        <f aca="false">D152</f>
        <v>0</v>
      </c>
      <c r="D255" s="17" t="n">
        <f aca="false">F244</f>
        <v>0</v>
      </c>
      <c r="E255" s="24" t="n">
        <f aca="false">SUM(B255:D255)</f>
        <v>0</v>
      </c>
    </row>
    <row r="256" customFormat="false" ht="24" hidden="false" customHeight="true" outlineLevel="0" collapsed="false">
      <c r="A256" s="25" t="s">
        <v>20</v>
      </c>
      <c r="B256" s="26" t="n">
        <f aca="false">E111</f>
        <v>0</v>
      </c>
      <c r="C256" s="26" t="n">
        <f aca="false">D153</f>
        <v>0</v>
      </c>
      <c r="D256" s="26" t="n">
        <f aca="false">F245</f>
        <v>0</v>
      </c>
      <c r="E256" s="28" t="n">
        <f aca="false">SUM(B256:D256)</f>
        <v>0</v>
      </c>
    </row>
    <row r="257" customFormat="false" ht="24" hidden="false" customHeight="true" outlineLevel="0" collapsed="false">
      <c r="A257" s="80" t="s">
        <v>35</v>
      </c>
      <c r="B257" s="20" t="n">
        <f aca="false">E112</f>
        <v>0</v>
      </c>
      <c r="C257" s="20" t="n">
        <f aca="false">D154</f>
        <v>0</v>
      </c>
      <c r="D257" s="20" t="n">
        <f aca="false">F246</f>
        <v>0</v>
      </c>
      <c r="E257" s="12" t="n">
        <f aca="false">SUM(B257:D257)</f>
        <v>0</v>
      </c>
    </row>
    <row r="258" customFormat="false" ht="24" hidden="false" customHeight="true" outlineLevel="0" collapsed="false">
      <c r="A258" s="9" t="s">
        <v>22</v>
      </c>
      <c r="B258" s="81" t="n">
        <f aca="false">E113</f>
        <v>0</v>
      </c>
      <c r="C258" s="81" t="n">
        <f aca="false">D155</f>
        <v>0</v>
      </c>
      <c r="D258" s="81" t="n">
        <f aca="false">F247</f>
        <v>0</v>
      </c>
      <c r="E258" s="10" t="n">
        <f aca="false">SUM(B258:D258)</f>
        <v>0</v>
      </c>
    </row>
    <row r="259" customFormat="false" ht="24" hidden="false" customHeight="true" outlineLevel="0" collapsed="false">
      <c r="A259" s="25" t="s">
        <v>23</v>
      </c>
      <c r="B259" s="26" t="n">
        <f aca="false">E114</f>
        <v>0</v>
      </c>
      <c r="C259" s="26" t="n">
        <f aca="false">D156</f>
        <v>0</v>
      </c>
      <c r="D259" s="26" t="n">
        <f aca="false">F248</f>
        <v>0</v>
      </c>
      <c r="E259" s="28" t="n">
        <f aca="false">SUM(B259:D259)</f>
        <v>0</v>
      </c>
    </row>
    <row r="260" customFormat="false" ht="24" hidden="false" customHeight="true" outlineLevel="0" collapsed="false">
      <c r="A260" s="11" t="s">
        <v>24</v>
      </c>
      <c r="B260" s="20" t="n">
        <f aca="false">E115</f>
        <v>0</v>
      </c>
      <c r="C260" s="20" t="n">
        <f aca="false">D157</f>
        <v>0</v>
      </c>
      <c r="D260" s="20" t="n">
        <f aca="false">F249</f>
        <v>0</v>
      </c>
      <c r="E260" s="12" t="n">
        <f aca="false">SUM(B260:D260)</f>
        <v>0</v>
      </c>
      <c r="H260" s="5"/>
    </row>
    <row r="262" customFormat="false" ht="24" hidden="false" customHeight="true" outlineLevel="0" collapsed="false">
      <c r="A262" s="6" t="s">
        <v>97</v>
      </c>
      <c r="B262" s="6"/>
      <c r="C262" s="6"/>
      <c r="D262" s="6"/>
      <c r="E262" s="6"/>
      <c r="F262" s="6"/>
      <c r="G262" s="6"/>
      <c r="H262" s="6"/>
    </row>
    <row r="263" customFormat="false" ht="53.25" hidden="false" customHeight="true" outlineLevel="0" collapsed="false">
      <c r="A263" s="3" t="s">
        <v>98</v>
      </c>
      <c r="B263" s="3"/>
      <c r="C263" s="3"/>
      <c r="D263" s="3"/>
      <c r="E263" s="3"/>
      <c r="F263" s="3"/>
      <c r="G263" s="3"/>
      <c r="H263" s="3"/>
    </row>
    <row r="265" customFormat="false" ht="16.5" hidden="false" customHeight="true" outlineLevel="0" collapsed="false">
      <c r="A265" s="82" t="s">
        <v>99</v>
      </c>
      <c r="B265" s="82"/>
    </row>
    <row r="266" customFormat="false" ht="15.75" hidden="false" customHeight="false" outlineLevel="0" collapsed="false">
      <c r="A266" s="43" t="s">
        <v>100</v>
      </c>
      <c r="B266" s="46" t="s">
        <v>13</v>
      </c>
    </row>
    <row r="267" customFormat="false" ht="26.85" hidden="false" customHeight="false" outlineLevel="0" collapsed="false">
      <c r="A267" s="83" t="s">
        <v>101</v>
      </c>
      <c r="B267" s="84"/>
    </row>
    <row r="268" customFormat="false" ht="26.85" hidden="false" customHeight="false" outlineLevel="0" collapsed="false">
      <c r="A268" s="85" t="s">
        <v>102</v>
      </c>
      <c r="B268" s="86" t="n">
        <f aca="false">B267*45%</f>
        <v>0</v>
      </c>
    </row>
    <row r="269" customFormat="false" ht="26.85" hidden="false" customHeight="false" outlineLevel="0" collapsed="false">
      <c r="A269" s="85" t="s">
        <v>103</v>
      </c>
      <c r="B269" s="86" t="n">
        <f aca="false">B267*55%</f>
        <v>0</v>
      </c>
    </row>
    <row r="270" customFormat="false" ht="32.25" hidden="false" customHeight="true" outlineLevel="0" collapsed="false">
      <c r="A270" s="87" t="s">
        <v>104</v>
      </c>
      <c r="B270" s="65"/>
    </row>
    <row r="271" customFormat="false" ht="30" hidden="false" customHeight="true" outlineLevel="0" collapsed="false">
      <c r="A271" s="88" t="s">
        <v>105</v>
      </c>
      <c r="B271" s="89"/>
    </row>
    <row r="272" customFormat="false" ht="24" hidden="false" customHeight="true" outlineLevel="0" collapsed="false">
      <c r="A272" s="43" t="s">
        <v>64</v>
      </c>
      <c r="B272" s="90" t="n">
        <f aca="false">SUM(B268:B271)</f>
        <v>0</v>
      </c>
      <c r="H272" s="5"/>
    </row>
    <row r="274" customFormat="false" ht="24" hidden="false" customHeight="true" outlineLevel="0" collapsed="false">
      <c r="A274" s="7" t="s">
        <v>106</v>
      </c>
      <c r="B274" s="7"/>
      <c r="C274" s="7"/>
      <c r="D274" s="7"/>
      <c r="E274" s="7"/>
      <c r="F274" s="7"/>
      <c r="G274" s="7"/>
      <c r="H274" s="7"/>
    </row>
    <row r="275" customFormat="false" ht="106.5" hidden="false" customHeight="true" outlineLevel="0" collapsed="false">
      <c r="A275" s="3" t="s">
        <v>107</v>
      </c>
      <c r="B275" s="3"/>
      <c r="C275" s="3"/>
      <c r="D275" s="3"/>
      <c r="E275" s="3"/>
      <c r="F275" s="3"/>
      <c r="G275" s="3"/>
      <c r="H275" s="3"/>
    </row>
    <row r="277" customFormat="false" ht="24" hidden="false" customHeight="true" outlineLevel="0" collapsed="false">
      <c r="A277" s="8" t="s">
        <v>108</v>
      </c>
      <c r="B277" s="8"/>
      <c r="C277" s="8"/>
      <c r="D277" s="8"/>
    </row>
    <row r="278" customFormat="false" ht="30" hidden="false" customHeight="true" outlineLevel="0" collapsed="false">
      <c r="A278" s="54" t="s">
        <v>11</v>
      </c>
      <c r="B278" s="55" t="s">
        <v>12</v>
      </c>
      <c r="C278" s="56" t="s">
        <v>45</v>
      </c>
      <c r="D278" s="57" t="s">
        <v>18</v>
      </c>
    </row>
    <row r="279" customFormat="false" ht="24" hidden="false" customHeight="true" outlineLevel="0" collapsed="false">
      <c r="A279" s="16" t="s">
        <v>19</v>
      </c>
      <c r="B279" s="17" t="n">
        <f aca="false">G70+(E255-D134)</f>
        <v>0</v>
      </c>
      <c r="C279" s="36" t="n">
        <v>12</v>
      </c>
      <c r="D279" s="24" t="n">
        <f aca="false">B279/C279</f>
        <v>0</v>
      </c>
    </row>
    <row r="280" customFormat="false" ht="24" hidden="false" customHeight="true" outlineLevel="0" collapsed="false">
      <c r="A280" s="25" t="s">
        <v>20</v>
      </c>
      <c r="B280" s="26" t="n">
        <f aca="false">G71+(E256-D135)</f>
        <v>0</v>
      </c>
      <c r="C280" s="38" t="n">
        <f aca="false">C279</f>
        <v>12</v>
      </c>
      <c r="D280" s="28" t="n">
        <f aca="false">B280/C280</f>
        <v>0</v>
      </c>
    </row>
    <row r="281" customFormat="false" ht="24" hidden="false" customHeight="true" outlineLevel="0" collapsed="false">
      <c r="A281" s="29" t="s">
        <v>35</v>
      </c>
      <c r="B281" s="30" t="n">
        <f aca="false">G72+(E257-D136)</f>
        <v>0</v>
      </c>
      <c r="C281" s="49" t="n">
        <f aca="false">C280</f>
        <v>12</v>
      </c>
      <c r="D281" s="32" t="n">
        <f aca="false">B281/C281</f>
        <v>0</v>
      </c>
    </row>
    <row r="282" customFormat="false" ht="24" hidden="false" customHeight="true" outlineLevel="0" collapsed="false">
      <c r="A282" s="16" t="s">
        <v>22</v>
      </c>
      <c r="B282" s="17" t="n">
        <f aca="false">G73+(E258-D137)</f>
        <v>0</v>
      </c>
      <c r="C282" s="36" t="n">
        <f aca="false">C281</f>
        <v>12</v>
      </c>
      <c r="D282" s="24" t="n">
        <f aca="false">B282/C282</f>
        <v>0</v>
      </c>
    </row>
    <row r="283" customFormat="false" ht="24" hidden="false" customHeight="true" outlineLevel="0" collapsed="false">
      <c r="A283" s="25" t="s">
        <v>23</v>
      </c>
      <c r="B283" s="26" t="n">
        <f aca="false">G74+(E259-D138)</f>
        <v>0</v>
      </c>
      <c r="C283" s="38" t="n">
        <f aca="false">C282</f>
        <v>12</v>
      </c>
      <c r="D283" s="28" t="n">
        <f aca="false">B283/C283</f>
        <v>0</v>
      </c>
    </row>
    <row r="284" customFormat="false" ht="33" hidden="false" customHeight="true" outlineLevel="0" collapsed="false">
      <c r="A284" s="11" t="s">
        <v>24</v>
      </c>
      <c r="B284" s="20" t="n">
        <f aca="false">G75+(E260-D139)</f>
        <v>0</v>
      </c>
      <c r="C284" s="40" t="n">
        <f aca="false">C283</f>
        <v>12</v>
      </c>
      <c r="D284" s="12" t="n">
        <f aca="false">B284/C284</f>
        <v>0</v>
      </c>
    </row>
    <row r="286" customFormat="false" ht="25.5" hidden="false" customHeight="true" outlineLevel="0" collapsed="false">
      <c r="A286" s="52" t="s">
        <v>109</v>
      </c>
      <c r="B286" s="52"/>
      <c r="C286" s="52"/>
      <c r="D286" s="52"/>
      <c r="E286" s="91"/>
    </row>
    <row r="287" customFormat="false" ht="28.5" hidden="false" customHeight="true" outlineLevel="0" collapsed="false">
      <c r="A287" s="54" t="s">
        <v>11</v>
      </c>
      <c r="B287" s="55" t="s">
        <v>12</v>
      </c>
      <c r="C287" s="92" t="s">
        <v>110</v>
      </c>
      <c r="D287" s="57" t="s">
        <v>18</v>
      </c>
    </row>
    <row r="288" customFormat="false" ht="24" hidden="false" customHeight="true" outlineLevel="0" collapsed="false">
      <c r="A288" s="16" t="s">
        <v>19</v>
      </c>
      <c r="B288" s="17" t="n">
        <f aca="false">D143</f>
        <v>0</v>
      </c>
      <c r="C288" s="23" t="n">
        <v>0.5</v>
      </c>
      <c r="D288" s="24" t="n">
        <f aca="false">B288*C288</f>
        <v>0</v>
      </c>
    </row>
    <row r="289" customFormat="false" ht="24" hidden="false" customHeight="true" outlineLevel="0" collapsed="false">
      <c r="A289" s="25" t="s">
        <v>20</v>
      </c>
      <c r="B289" s="26" t="n">
        <f aca="false">D144</f>
        <v>0</v>
      </c>
      <c r="C289" s="27" t="n">
        <v>0.5</v>
      </c>
      <c r="D289" s="28" t="n">
        <f aca="false">B289*C289</f>
        <v>0</v>
      </c>
    </row>
    <row r="290" customFormat="false" ht="24" hidden="false" customHeight="true" outlineLevel="0" collapsed="false">
      <c r="A290" s="29" t="s">
        <v>35</v>
      </c>
      <c r="B290" s="30" t="n">
        <f aca="false">D145</f>
        <v>0</v>
      </c>
      <c r="C290" s="31" t="n">
        <v>0.5</v>
      </c>
      <c r="D290" s="32" t="n">
        <f aca="false">B290*C290</f>
        <v>0</v>
      </c>
    </row>
    <row r="291" customFormat="false" ht="24" hidden="false" customHeight="true" outlineLevel="0" collapsed="false">
      <c r="A291" s="16" t="s">
        <v>22</v>
      </c>
      <c r="B291" s="17" t="n">
        <f aca="false">D146</f>
        <v>0</v>
      </c>
      <c r="C291" s="23" t="n">
        <v>0.5</v>
      </c>
      <c r="D291" s="24" t="n">
        <f aca="false">B291*C291</f>
        <v>0</v>
      </c>
    </row>
    <row r="292" customFormat="false" ht="24" hidden="false" customHeight="true" outlineLevel="0" collapsed="false">
      <c r="A292" s="25" t="s">
        <v>23</v>
      </c>
      <c r="B292" s="26" t="n">
        <f aca="false">D147</f>
        <v>0</v>
      </c>
      <c r="C292" s="27" t="n">
        <v>0.5</v>
      </c>
      <c r="D292" s="28" t="n">
        <f aca="false">B292*C292</f>
        <v>0</v>
      </c>
    </row>
    <row r="293" customFormat="false" ht="24" hidden="false" customHeight="true" outlineLevel="0" collapsed="false">
      <c r="A293" s="11" t="s">
        <v>24</v>
      </c>
      <c r="B293" s="20" t="n">
        <f aca="false">D148</f>
        <v>0</v>
      </c>
      <c r="C293" s="33" t="n">
        <v>0.5</v>
      </c>
      <c r="D293" s="12" t="n">
        <f aca="false">B293*C293</f>
        <v>0</v>
      </c>
    </row>
    <row r="295" customFormat="false" ht="24" hidden="false" customHeight="true" outlineLevel="0" collapsed="false">
      <c r="A295" s="8" t="s">
        <v>111</v>
      </c>
      <c r="B295" s="8"/>
      <c r="C295" s="8"/>
      <c r="D295" s="8"/>
    </row>
    <row r="296" customFormat="false" ht="24" hidden="false" customHeight="true" outlineLevel="0" collapsed="false">
      <c r="A296" s="54" t="s">
        <v>11</v>
      </c>
      <c r="B296" s="55" t="s">
        <v>12</v>
      </c>
      <c r="C296" s="55" t="s">
        <v>13</v>
      </c>
      <c r="D296" s="57" t="s">
        <v>18</v>
      </c>
    </row>
    <row r="297" customFormat="false" ht="24" hidden="false" customHeight="true" outlineLevel="0" collapsed="false">
      <c r="A297" s="16" t="s">
        <v>19</v>
      </c>
      <c r="B297" s="17" t="n">
        <f aca="false">D279+D288</f>
        <v>0</v>
      </c>
      <c r="C297" s="58" t="n">
        <f aca="false">$B$268</f>
        <v>0</v>
      </c>
      <c r="D297" s="24" t="n">
        <f aca="false">B297*C297</f>
        <v>0</v>
      </c>
    </row>
    <row r="298" customFormat="false" ht="24" hidden="false" customHeight="true" outlineLevel="0" collapsed="false">
      <c r="A298" s="25" t="s">
        <v>20</v>
      </c>
      <c r="B298" s="26" t="n">
        <f aca="false">D280+D289</f>
        <v>0</v>
      </c>
      <c r="C298" s="59" t="n">
        <f aca="false">$B$268</f>
        <v>0</v>
      </c>
      <c r="D298" s="28" t="n">
        <f aca="false">B298*C298</f>
        <v>0</v>
      </c>
    </row>
    <row r="299" customFormat="false" ht="24" hidden="false" customHeight="true" outlineLevel="0" collapsed="false">
      <c r="A299" s="29" t="s">
        <v>35</v>
      </c>
      <c r="B299" s="30" t="n">
        <f aca="false">D281+D290</f>
        <v>0</v>
      </c>
      <c r="C299" s="60" t="n">
        <f aca="false">$B$268</f>
        <v>0</v>
      </c>
      <c r="D299" s="32" t="n">
        <f aca="false">B299*C299</f>
        <v>0</v>
      </c>
    </row>
    <row r="300" customFormat="false" ht="24" hidden="false" customHeight="true" outlineLevel="0" collapsed="false">
      <c r="A300" s="16" t="s">
        <v>22</v>
      </c>
      <c r="B300" s="17" t="n">
        <f aca="false">D282+D291</f>
        <v>0</v>
      </c>
      <c r="C300" s="58" t="n">
        <f aca="false">$B$268</f>
        <v>0</v>
      </c>
      <c r="D300" s="24" t="n">
        <f aca="false">B300*C300</f>
        <v>0</v>
      </c>
    </row>
    <row r="301" customFormat="false" ht="24" hidden="false" customHeight="true" outlineLevel="0" collapsed="false">
      <c r="A301" s="25" t="s">
        <v>23</v>
      </c>
      <c r="B301" s="26" t="n">
        <f aca="false">D283+D292</f>
        <v>0</v>
      </c>
      <c r="C301" s="59" t="n">
        <f aca="false">$B$268</f>
        <v>0</v>
      </c>
      <c r="D301" s="28" t="n">
        <f aca="false">B301*C301</f>
        <v>0</v>
      </c>
    </row>
    <row r="302" customFormat="false" ht="24" hidden="false" customHeight="true" outlineLevel="0" collapsed="false">
      <c r="A302" s="11" t="s">
        <v>24</v>
      </c>
      <c r="B302" s="20" t="n">
        <f aca="false">D284+D293</f>
        <v>0</v>
      </c>
      <c r="C302" s="61" t="n">
        <f aca="false">$B$268</f>
        <v>0</v>
      </c>
      <c r="D302" s="12" t="n">
        <f aca="false">B302*C302</f>
        <v>0</v>
      </c>
      <c r="H302" s="5"/>
    </row>
    <row r="304" customFormat="false" ht="24" hidden="false" customHeight="true" outlineLevel="0" collapsed="false">
      <c r="A304" s="7" t="s">
        <v>112</v>
      </c>
      <c r="B304" s="7"/>
      <c r="C304" s="7"/>
      <c r="D304" s="7"/>
      <c r="E304" s="7"/>
      <c r="F304" s="7"/>
      <c r="G304" s="7"/>
      <c r="H304" s="7"/>
    </row>
    <row r="305" customFormat="false" ht="101.25" hidden="false" customHeight="true" outlineLevel="0" collapsed="false">
      <c r="A305" s="3" t="s">
        <v>113</v>
      </c>
      <c r="B305" s="3"/>
      <c r="C305" s="3"/>
      <c r="D305" s="3"/>
      <c r="E305" s="3"/>
      <c r="F305" s="3"/>
      <c r="G305" s="3"/>
      <c r="H305" s="3"/>
    </row>
    <row r="307" customFormat="false" ht="24" hidden="false" customHeight="true" outlineLevel="0" collapsed="false">
      <c r="A307" s="8" t="s">
        <v>114</v>
      </c>
      <c r="B307" s="8"/>
      <c r="C307" s="8"/>
      <c r="D307" s="8"/>
    </row>
    <row r="308" customFormat="false" ht="33" hidden="false" customHeight="true" outlineLevel="0" collapsed="false">
      <c r="A308" s="54" t="s">
        <v>11</v>
      </c>
      <c r="B308" s="55" t="s">
        <v>12</v>
      </c>
      <c r="C308" s="56" t="s">
        <v>45</v>
      </c>
      <c r="D308" s="57" t="s">
        <v>18</v>
      </c>
    </row>
    <row r="309" customFormat="false" ht="24" hidden="false" customHeight="true" outlineLevel="0" collapsed="false">
      <c r="A309" s="16" t="s">
        <v>19</v>
      </c>
      <c r="B309" s="17" t="n">
        <f aca="false">G70+E255</f>
        <v>0</v>
      </c>
      <c r="C309" s="36" t="n">
        <v>12</v>
      </c>
      <c r="D309" s="24" t="n">
        <f aca="false">B309/C309</f>
        <v>0</v>
      </c>
    </row>
    <row r="310" customFormat="false" ht="24" hidden="false" customHeight="true" outlineLevel="0" collapsed="false">
      <c r="A310" s="25" t="s">
        <v>20</v>
      </c>
      <c r="B310" s="26" t="n">
        <f aca="false">G71+E256</f>
        <v>0</v>
      </c>
      <c r="C310" s="38" t="n">
        <v>12</v>
      </c>
      <c r="D310" s="28" t="n">
        <f aca="false">B310/C310</f>
        <v>0</v>
      </c>
    </row>
    <row r="311" customFormat="false" ht="24" hidden="false" customHeight="true" outlineLevel="0" collapsed="false">
      <c r="A311" s="29" t="s">
        <v>35</v>
      </c>
      <c r="B311" s="30" t="n">
        <f aca="false">G72+E257</f>
        <v>0</v>
      </c>
      <c r="C311" s="49" t="n">
        <v>12</v>
      </c>
      <c r="D311" s="32" t="n">
        <f aca="false">B311/C311</f>
        <v>0</v>
      </c>
    </row>
    <row r="312" customFormat="false" ht="24" hidden="false" customHeight="true" outlineLevel="0" collapsed="false">
      <c r="A312" s="16" t="s">
        <v>22</v>
      </c>
      <c r="B312" s="17" t="n">
        <f aca="false">G73+E258</f>
        <v>0</v>
      </c>
      <c r="C312" s="36" t="n">
        <v>12</v>
      </c>
      <c r="D312" s="24" t="n">
        <f aca="false">B312/C312</f>
        <v>0</v>
      </c>
    </row>
    <row r="313" customFormat="false" ht="24" hidden="false" customHeight="true" outlineLevel="0" collapsed="false">
      <c r="A313" s="25" t="s">
        <v>23</v>
      </c>
      <c r="B313" s="26" t="n">
        <f aca="false">G74+E259</f>
        <v>0</v>
      </c>
      <c r="C313" s="38" t="n">
        <v>12</v>
      </c>
      <c r="D313" s="28" t="n">
        <f aca="false">B313/C313</f>
        <v>0</v>
      </c>
    </row>
    <row r="314" customFormat="false" ht="36.75" hidden="false" customHeight="true" outlineLevel="0" collapsed="false">
      <c r="A314" s="11" t="s">
        <v>24</v>
      </c>
      <c r="B314" s="20" t="n">
        <f aca="false">G75+E260</f>
        <v>0</v>
      </c>
      <c r="C314" s="40" t="n">
        <v>12</v>
      </c>
      <c r="D314" s="12" t="n">
        <f aca="false">B314/C314</f>
        <v>0</v>
      </c>
    </row>
    <row r="316" customFormat="false" ht="31.5" hidden="false" customHeight="true" outlineLevel="0" collapsed="false">
      <c r="A316" s="52" t="s">
        <v>115</v>
      </c>
      <c r="B316" s="52"/>
      <c r="C316" s="52"/>
      <c r="D316" s="52"/>
    </row>
    <row r="317" customFormat="false" ht="34.5" hidden="false" customHeight="true" outlineLevel="0" collapsed="false">
      <c r="A317" s="54" t="s">
        <v>11</v>
      </c>
      <c r="B317" s="55" t="s">
        <v>12</v>
      </c>
      <c r="C317" s="92" t="s">
        <v>110</v>
      </c>
      <c r="D317" s="57" t="s">
        <v>18</v>
      </c>
    </row>
    <row r="318" customFormat="false" ht="24" hidden="false" customHeight="true" outlineLevel="0" collapsed="false">
      <c r="A318" s="16" t="s">
        <v>19</v>
      </c>
      <c r="B318" s="17" t="n">
        <f aca="false">D143</f>
        <v>0</v>
      </c>
      <c r="C318" s="23" t="n">
        <v>0.5</v>
      </c>
      <c r="D318" s="24" t="n">
        <f aca="false">B318*C318</f>
        <v>0</v>
      </c>
    </row>
    <row r="319" customFormat="false" ht="24" hidden="false" customHeight="true" outlineLevel="0" collapsed="false">
      <c r="A319" s="25" t="s">
        <v>20</v>
      </c>
      <c r="B319" s="26" t="n">
        <f aca="false">D144</f>
        <v>0</v>
      </c>
      <c r="C319" s="27" t="n">
        <v>0.5</v>
      </c>
      <c r="D319" s="28" t="n">
        <f aca="false">B319*C319</f>
        <v>0</v>
      </c>
    </row>
    <row r="320" customFormat="false" ht="24" hidden="false" customHeight="true" outlineLevel="0" collapsed="false">
      <c r="A320" s="29" t="s">
        <v>35</v>
      </c>
      <c r="B320" s="30" t="n">
        <f aca="false">D145</f>
        <v>0</v>
      </c>
      <c r="C320" s="31" t="n">
        <v>0.5</v>
      </c>
      <c r="D320" s="32" t="n">
        <f aca="false">B320*C320</f>
        <v>0</v>
      </c>
    </row>
    <row r="321" customFormat="false" ht="24" hidden="false" customHeight="true" outlineLevel="0" collapsed="false">
      <c r="A321" s="16" t="s">
        <v>22</v>
      </c>
      <c r="B321" s="17" t="n">
        <f aca="false">D146</f>
        <v>0</v>
      </c>
      <c r="C321" s="23" t="n">
        <v>0.5</v>
      </c>
      <c r="D321" s="24" t="n">
        <f aca="false">B321*C321</f>
        <v>0</v>
      </c>
    </row>
    <row r="322" customFormat="false" ht="24" hidden="false" customHeight="true" outlineLevel="0" collapsed="false">
      <c r="A322" s="25" t="s">
        <v>23</v>
      </c>
      <c r="B322" s="26" t="n">
        <f aca="false">D147</f>
        <v>0</v>
      </c>
      <c r="C322" s="27" t="n">
        <v>0.5</v>
      </c>
      <c r="D322" s="28" t="n">
        <f aca="false">B322*C322</f>
        <v>0</v>
      </c>
    </row>
    <row r="323" customFormat="false" ht="24" hidden="false" customHeight="true" outlineLevel="0" collapsed="false">
      <c r="A323" s="11" t="s">
        <v>24</v>
      </c>
      <c r="B323" s="20" t="n">
        <f aca="false">D148</f>
        <v>0</v>
      </c>
      <c r="C323" s="33" t="n">
        <v>0.5</v>
      </c>
      <c r="D323" s="12" t="n">
        <f aca="false">B323*C323</f>
        <v>0</v>
      </c>
    </row>
    <row r="325" customFormat="false" ht="24" hidden="false" customHeight="true" outlineLevel="0" collapsed="false">
      <c r="A325" s="8" t="s">
        <v>116</v>
      </c>
      <c r="B325" s="8"/>
      <c r="C325" s="8"/>
      <c r="D325" s="8"/>
    </row>
    <row r="326" customFormat="false" ht="24" hidden="false" customHeight="true" outlineLevel="0" collapsed="false">
      <c r="A326" s="54" t="s">
        <v>11</v>
      </c>
      <c r="B326" s="55" t="s">
        <v>12</v>
      </c>
      <c r="C326" s="55" t="s">
        <v>13</v>
      </c>
      <c r="D326" s="57" t="s">
        <v>18</v>
      </c>
    </row>
    <row r="327" customFormat="false" ht="24" hidden="false" customHeight="true" outlineLevel="0" collapsed="false">
      <c r="A327" s="16" t="s">
        <v>19</v>
      </c>
      <c r="B327" s="17" t="n">
        <f aca="false">D309+D318</f>
        <v>0</v>
      </c>
      <c r="C327" s="58" t="n">
        <f aca="false">$B$269</f>
        <v>0</v>
      </c>
      <c r="D327" s="24" t="n">
        <f aca="false">B327*C327</f>
        <v>0</v>
      </c>
    </row>
    <row r="328" customFormat="false" ht="24" hidden="false" customHeight="true" outlineLevel="0" collapsed="false">
      <c r="A328" s="25" t="s">
        <v>20</v>
      </c>
      <c r="B328" s="26" t="n">
        <f aca="false">D310+D319</f>
        <v>0</v>
      </c>
      <c r="C328" s="59" t="n">
        <f aca="false">$B$269</f>
        <v>0</v>
      </c>
      <c r="D328" s="28" t="n">
        <f aca="false">B328*C328</f>
        <v>0</v>
      </c>
    </row>
    <row r="329" customFormat="false" ht="24" hidden="false" customHeight="true" outlineLevel="0" collapsed="false">
      <c r="A329" s="11" t="s">
        <v>35</v>
      </c>
      <c r="B329" s="20" t="n">
        <f aca="false">D311+D320</f>
        <v>0</v>
      </c>
      <c r="C329" s="61" t="n">
        <f aca="false">$B$269</f>
        <v>0</v>
      </c>
      <c r="D329" s="12" t="n">
        <f aca="false">B329*C329</f>
        <v>0</v>
      </c>
    </row>
    <row r="330" customFormat="false" ht="24" hidden="false" customHeight="true" outlineLevel="0" collapsed="false">
      <c r="A330" s="16" t="s">
        <v>22</v>
      </c>
      <c r="B330" s="17" t="n">
        <f aca="false">D312+D321</f>
        <v>0</v>
      </c>
      <c r="C330" s="58" t="n">
        <f aca="false">$B$269</f>
        <v>0</v>
      </c>
      <c r="D330" s="24" t="n">
        <f aca="false">B330*C330</f>
        <v>0</v>
      </c>
    </row>
    <row r="331" customFormat="false" ht="24" hidden="false" customHeight="true" outlineLevel="0" collapsed="false">
      <c r="A331" s="25" t="s">
        <v>23</v>
      </c>
      <c r="B331" s="26" t="n">
        <f aca="false">D313+D322</f>
        <v>0</v>
      </c>
      <c r="C331" s="59" t="n">
        <f aca="false">$B$269</f>
        <v>0</v>
      </c>
      <c r="D331" s="28" t="n">
        <f aca="false">B331*C331</f>
        <v>0</v>
      </c>
    </row>
    <row r="332" customFormat="false" ht="24" hidden="false" customHeight="true" outlineLevel="0" collapsed="false">
      <c r="A332" s="11" t="s">
        <v>24</v>
      </c>
      <c r="B332" s="20" t="n">
        <f aca="false">D314+D323</f>
        <v>0</v>
      </c>
      <c r="C332" s="61" t="n">
        <f aca="false">$B$269</f>
        <v>0</v>
      </c>
      <c r="D332" s="12" t="n">
        <f aca="false">B332*C332</f>
        <v>0</v>
      </c>
      <c r="H332" s="5"/>
    </row>
    <row r="334" customFormat="false" ht="24" hidden="false" customHeight="true" outlineLevel="0" collapsed="false">
      <c r="A334" s="7" t="s">
        <v>117</v>
      </c>
      <c r="B334" s="7"/>
      <c r="C334" s="7"/>
      <c r="D334" s="7"/>
      <c r="E334" s="7"/>
      <c r="F334" s="7"/>
      <c r="G334" s="7"/>
      <c r="H334" s="7"/>
    </row>
    <row r="335" customFormat="false" ht="75" hidden="false" customHeight="true" outlineLevel="0" collapsed="false">
      <c r="A335" s="93" t="s">
        <v>118</v>
      </c>
      <c r="B335" s="93"/>
      <c r="C335" s="93"/>
      <c r="D335" s="93"/>
      <c r="E335" s="93"/>
      <c r="F335" s="93"/>
      <c r="G335" s="93"/>
      <c r="H335" s="93"/>
    </row>
    <row r="336" customFormat="false" ht="20.25" hidden="false" customHeight="true" outlineLevel="0" collapsed="false"/>
    <row r="337" customFormat="false" ht="24" hidden="false" customHeight="true" outlineLevel="0" collapsed="false">
      <c r="A337" s="8" t="s">
        <v>119</v>
      </c>
      <c r="B337" s="8"/>
      <c r="C337" s="8"/>
      <c r="D337" s="8"/>
      <c r="E337" s="8"/>
    </row>
    <row r="338" customFormat="false" ht="46.5" hidden="false" customHeight="true" outlineLevel="0" collapsed="false">
      <c r="A338" s="54" t="s">
        <v>11</v>
      </c>
      <c r="B338" s="56" t="s">
        <v>120</v>
      </c>
      <c r="C338" s="56" t="s">
        <v>121</v>
      </c>
      <c r="D338" s="56" t="s">
        <v>122</v>
      </c>
      <c r="E338" s="57" t="s">
        <v>18</v>
      </c>
    </row>
    <row r="339" customFormat="false" ht="24" hidden="false" customHeight="true" outlineLevel="0" collapsed="false">
      <c r="A339" s="16" t="s">
        <v>19</v>
      </c>
      <c r="B339" s="94" t="n">
        <f aca="false">-D83</f>
        <v>-0</v>
      </c>
      <c r="C339" s="94" t="n">
        <f aca="false">-D92</f>
        <v>-0</v>
      </c>
      <c r="D339" s="94" t="n">
        <f aca="false">-E101</f>
        <v>-0</v>
      </c>
      <c r="E339" s="95" t="n">
        <f aca="false">SUM(B339:D339)</f>
        <v>0</v>
      </c>
    </row>
    <row r="340" customFormat="false" ht="24" hidden="false" customHeight="true" outlineLevel="0" collapsed="false">
      <c r="A340" s="25" t="s">
        <v>20</v>
      </c>
      <c r="B340" s="96" t="n">
        <f aca="false">-D84</f>
        <v>-0</v>
      </c>
      <c r="C340" s="96" t="n">
        <f aca="false">-D93</f>
        <v>-0</v>
      </c>
      <c r="D340" s="96" t="n">
        <f aca="false">-E102</f>
        <v>-0</v>
      </c>
      <c r="E340" s="97" t="n">
        <f aca="false">SUM(B340:D340)</f>
        <v>0</v>
      </c>
    </row>
    <row r="341" customFormat="false" ht="24" hidden="false" customHeight="true" outlineLevel="0" collapsed="false">
      <c r="A341" s="29" t="s">
        <v>35</v>
      </c>
      <c r="B341" s="98" t="n">
        <f aca="false">-D85</f>
        <v>-0</v>
      </c>
      <c r="C341" s="98" t="n">
        <f aca="false">-D94</f>
        <v>-0</v>
      </c>
      <c r="D341" s="98" t="n">
        <f aca="false">-E103</f>
        <v>-0</v>
      </c>
      <c r="E341" s="99" t="n">
        <f aca="false">SUM(B341:D341)</f>
        <v>0</v>
      </c>
    </row>
    <row r="342" customFormat="false" ht="24" hidden="false" customHeight="true" outlineLevel="0" collapsed="false">
      <c r="A342" s="16" t="s">
        <v>22</v>
      </c>
      <c r="B342" s="94" t="n">
        <f aca="false">-D86</f>
        <v>-0</v>
      </c>
      <c r="C342" s="94" t="n">
        <f aca="false">-D95</f>
        <v>-0</v>
      </c>
      <c r="D342" s="94" t="n">
        <f aca="false">-E104</f>
        <v>-0</v>
      </c>
      <c r="E342" s="95" t="n">
        <f aca="false">SUM(B342:D342)</f>
        <v>0</v>
      </c>
    </row>
    <row r="343" customFormat="false" ht="24" hidden="false" customHeight="true" outlineLevel="0" collapsed="false">
      <c r="A343" s="25" t="s">
        <v>23</v>
      </c>
      <c r="B343" s="96" t="n">
        <f aca="false">-D87</f>
        <v>-0</v>
      </c>
      <c r="C343" s="96" t="n">
        <f aca="false">-D96</f>
        <v>-0</v>
      </c>
      <c r="D343" s="96" t="n">
        <f aca="false">-E105</f>
        <v>-0</v>
      </c>
      <c r="E343" s="97" t="n">
        <f aca="false">SUM(B343:D343)</f>
        <v>0</v>
      </c>
    </row>
    <row r="344" customFormat="false" ht="24" hidden="false" customHeight="true" outlineLevel="0" collapsed="false">
      <c r="A344" s="11" t="s">
        <v>24</v>
      </c>
      <c r="B344" s="100" t="n">
        <f aca="false">-D88</f>
        <v>-0</v>
      </c>
      <c r="C344" s="100" t="n">
        <f aca="false">-D97</f>
        <v>-0</v>
      </c>
      <c r="D344" s="100" t="n">
        <f aca="false">-E106</f>
        <v>-0</v>
      </c>
      <c r="E344" s="101" t="n">
        <f aca="false">SUM(B344:D344)</f>
        <v>0</v>
      </c>
    </row>
    <row r="346" customFormat="false" ht="24" hidden="false" customHeight="true" outlineLevel="0" collapsed="false">
      <c r="A346" s="8" t="s">
        <v>123</v>
      </c>
      <c r="B346" s="8"/>
      <c r="C346" s="8"/>
      <c r="D346" s="8"/>
    </row>
    <row r="347" customFormat="false" ht="24" hidden="false" customHeight="true" outlineLevel="0" collapsed="false">
      <c r="A347" s="54" t="s">
        <v>11</v>
      </c>
      <c r="B347" s="55" t="s">
        <v>27</v>
      </c>
      <c r="C347" s="55" t="s">
        <v>13</v>
      </c>
      <c r="D347" s="57" t="s">
        <v>18</v>
      </c>
    </row>
    <row r="348" customFormat="false" ht="24" hidden="false" customHeight="true" outlineLevel="0" collapsed="false">
      <c r="A348" s="16" t="s">
        <v>19</v>
      </c>
      <c r="B348" s="94" t="n">
        <f aca="false">E339</f>
        <v>0</v>
      </c>
      <c r="C348" s="58" t="n">
        <f aca="false">$B$270</f>
        <v>0</v>
      </c>
      <c r="D348" s="95" t="n">
        <f aca="false">B348*C348</f>
        <v>0</v>
      </c>
    </row>
    <row r="349" customFormat="false" ht="24" hidden="false" customHeight="true" outlineLevel="0" collapsed="false">
      <c r="A349" s="25" t="s">
        <v>20</v>
      </c>
      <c r="B349" s="96" t="n">
        <f aca="false">E340</f>
        <v>0</v>
      </c>
      <c r="C349" s="59" t="n">
        <f aca="false">$B$270</f>
        <v>0</v>
      </c>
      <c r="D349" s="97" t="n">
        <f aca="false">B349*C349</f>
        <v>0</v>
      </c>
    </row>
    <row r="350" customFormat="false" ht="24" hidden="false" customHeight="true" outlineLevel="0" collapsed="false">
      <c r="A350" s="11" t="s">
        <v>35</v>
      </c>
      <c r="B350" s="100" t="n">
        <f aca="false">E341</f>
        <v>0</v>
      </c>
      <c r="C350" s="61" t="n">
        <f aca="false">$B$270</f>
        <v>0</v>
      </c>
      <c r="D350" s="101" t="n">
        <f aca="false">B350*C350</f>
        <v>0</v>
      </c>
    </row>
    <row r="351" customFormat="false" ht="24" hidden="false" customHeight="true" outlineLevel="0" collapsed="false">
      <c r="A351" s="16" t="s">
        <v>22</v>
      </c>
      <c r="B351" s="94" t="n">
        <f aca="false">E342</f>
        <v>0</v>
      </c>
      <c r="C351" s="58" t="n">
        <f aca="false">$B$270</f>
        <v>0</v>
      </c>
      <c r="D351" s="95" t="n">
        <f aca="false">B351*C351</f>
        <v>0</v>
      </c>
    </row>
    <row r="352" customFormat="false" ht="24" hidden="false" customHeight="true" outlineLevel="0" collapsed="false">
      <c r="A352" s="25" t="s">
        <v>23</v>
      </c>
      <c r="B352" s="96" t="n">
        <f aca="false">E343</f>
        <v>0</v>
      </c>
      <c r="C352" s="59" t="n">
        <f aca="false">$B$270</f>
        <v>0</v>
      </c>
      <c r="D352" s="97" t="n">
        <f aca="false">B352*C352</f>
        <v>0</v>
      </c>
    </row>
    <row r="353" customFormat="false" ht="24" hidden="false" customHeight="true" outlineLevel="0" collapsed="false">
      <c r="A353" s="11" t="s">
        <v>24</v>
      </c>
      <c r="B353" s="100" t="n">
        <f aca="false">E344</f>
        <v>0</v>
      </c>
      <c r="C353" s="61" t="n">
        <f aca="false">$B$270</f>
        <v>0</v>
      </c>
      <c r="D353" s="101" t="n">
        <f aca="false">B353*C353</f>
        <v>0</v>
      </c>
      <c r="H353" s="5"/>
    </row>
    <row r="355" customFormat="false" ht="24" hidden="false" customHeight="true" outlineLevel="0" collapsed="false">
      <c r="A355" s="6" t="s">
        <v>97</v>
      </c>
      <c r="B355" s="6"/>
      <c r="C355" s="6"/>
      <c r="D355" s="6"/>
      <c r="E355" s="6"/>
      <c r="F355" s="6"/>
      <c r="G355" s="6"/>
      <c r="H355" s="6"/>
    </row>
    <row r="357" customFormat="false" ht="24" hidden="false" customHeight="true" outlineLevel="0" collapsed="false">
      <c r="A357" s="8" t="s">
        <v>97</v>
      </c>
      <c r="B357" s="8"/>
      <c r="C357" s="8"/>
      <c r="D357" s="8"/>
      <c r="E357" s="8"/>
    </row>
    <row r="358" customFormat="false" ht="24" hidden="false" customHeight="true" outlineLevel="0" collapsed="false">
      <c r="A358" s="54" t="s">
        <v>11</v>
      </c>
      <c r="B358" s="55" t="s">
        <v>124</v>
      </c>
      <c r="C358" s="55" t="s">
        <v>125</v>
      </c>
      <c r="D358" s="55" t="s">
        <v>126</v>
      </c>
      <c r="E358" s="57" t="s">
        <v>41</v>
      </c>
    </row>
    <row r="359" customFormat="false" ht="24" hidden="false" customHeight="true" outlineLevel="0" collapsed="false">
      <c r="A359" s="16" t="s">
        <v>19</v>
      </c>
      <c r="B359" s="17" t="n">
        <f aca="false">D297</f>
        <v>0</v>
      </c>
      <c r="C359" s="17" t="n">
        <f aca="false">D327</f>
        <v>0</v>
      </c>
      <c r="D359" s="94" t="n">
        <f aca="false">D348</f>
        <v>0</v>
      </c>
      <c r="E359" s="24" t="n">
        <f aca="false">SUM(B359:D359)</f>
        <v>0</v>
      </c>
    </row>
    <row r="360" customFormat="false" ht="24" hidden="false" customHeight="true" outlineLevel="0" collapsed="false">
      <c r="A360" s="25" t="s">
        <v>20</v>
      </c>
      <c r="B360" s="26" t="n">
        <f aca="false">D298</f>
        <v>0</v>
      </c>
      <c r="C360" s="26" t="n">
        <f aca="false">D328</f>
        <v>0</v>
      </c>
      <c r="D360" s="96" t="n">
        <f aca="false">D349</f>
        <v>0</v>
      </c>
      <c r="E360" s="28" t="n">
        <f aca="false">SUM(B360:D360)</f>
        <v>0</v>
      </c>
    </row>
    <row r="361" customFormat="false" ht="24" hidden="false" customHeight="true" outlineLevel="0" collapsed="false">
      <c r="A361" s="29" t="s">
        <v>35</v>
      </c>
      <c r="B361" s="30" t="n">
        <f aca="false">D299</f>
        <v>0</v>
      </c>
      <c r="C361" s="30" t="n">
        <f aca="false">D329</f>
        <v>0</v>
      </c>
      <c r="D361" s="98" t="n">
        <f aca="false">D350</f>
        <v>0</v>
      </c>
      <c r="E361" s="32" t="n">
        <f aca="false">SUM(B361:D361)</f>
        <v>0</v>
      </c>
    </row>
    <row r="362" customFormat="false" ht="24" hidden="false" customHeight="true" outlineLevel="0" collapsed="false">
      <c r="A362" s="16" t="s">
        <v>22</v>
      </c>
      <c r="B362" s="17" t="n">
        <f aca="false">D300</f>
        <v>0</v>
      </c>
      <c r="C362" s="17" t="n">
        <f aca="false">D330</f>
        <v>0</v>
      </c>
      <c r="D362" s="94" t="n">
        <f aca="false">D351</f>
        <v>0</v>
      </c>
      <c r="E362" s="24" t="n">
        <f aca="false">SUM(B362:D362)</f>
        <v>0</v>
      </c>
    </row>
    <row r="363" customFormat="false" ht="24" hidden="false" customHeight="true" outlineLevel="0" collapsed="false">
      <c r="A363" s="25" t="s">
        <v>23</v>
      </c>
      <c r="B363" s="26" t="n">
        <f aca="false">D301</f>
        <v>0</v>
      </c>
      <c r="C363" s="26" t="n">
        <f aca="false">D331</f>
        <v>0</v>
      </c>
      <c r="D363" s="96" t="n">
        <f aca="false">D352</f>
        <v>0</v>
      </c>
      <c r="E363" s="28" t="n">
        <f aca="false">SUM(B363:D363)</f>
        <v>0</v>
      </c>
    </row>
    <row r="364" customFormat="false" ht="24" hidden="false" customHeight="true" outlineLevel="0" collapsed="false">
      <c r="A364" s="11" t="s">
        <v>24</v>
      </c>
      <c r="B364" s="20" t="n">
        <f aca="false">D302</f>
        <v>0</v>
      </c>
      <c r="C364" s="20" t="n">
        <f aca="false">D332</f>
        <v>0</v>
      </c>
      <c r="D364" s="100" t="n">
        <f aca="false">D353</f>
        <v>0</v>
      </c>
      <c r="E364" s="12" t="n">
        <f aca="false">SUM(B364:D364)</f>
        <v>0</v>
      </c>
      <c r="H364" s="5"/>
    </row>
    <row r="366" customFormat="false" ht="24" hidden="false" customHeight="true" outlineLevel="0" collapsed="false">
      <c r="A366" s="6" t="s">
        <v>127</v>
      </c>
      <c r="B366" s="6"/>
      <c r="C366" s="6"/>
      <c r="D366" s="6"/>
      <c r="E366" s="6"/>
      <c r="F366" s="6"/>
      <c r="G366" s="6"/>
      <c r="H366" s="6"/>
    </row>
    <row r="367" customFormat="false" ht="144" hidden="false" customHeight="true" outlineLevel="0" collapsed="false">
      <c r="A367" s="3" t="s">
        <v>128</v>
      </c>
      <c r="B367" s="3"/>
      <c r="C367" s="3"/>
      <c r="D367" s="3"/>
      <c r="E367" s="3"/>
      <c r="F367" s="3"/>
      <c r="G367" s="3"/>
      <c r="H367" s="3"/>
    </row>
    <row r="369" customFormat="false" ht="24" hidden="false" customHeight="true" outlineLevel="0" collapsed="false">
      <c r="A369" s="52" t="s">
        <v>129</v>
      </c>
      <c r="B369" s="52"/>
      <c r="C369" s="52"/>
      <c r="D369" s="52"/>
      <c r="E369" s="52"/>
      <c r="F369" s="52"/>
      <c r="G369" s="52"/>
    </row>
    <row r="370" customFormat="false" ht="16.5" hidden="false" customHeight="true" outlineLevel="0" collapsed="false">
      <c r="A370" s="52" t="s">
        <v>130</v>
      </c>
      <c r="B370" s="52"/>
      <c r="C370" s="52"/>
      <c r="D370" s="52"/>
      <c r="E370" s="52"/>
      <c r="F370" s="52"/>
      <c r="G370" s="52"/>
    </row>
    <row r="371" customFormat="false" ht="24" hidden="false" customHeight="true" outlineLevel="0" collapsed="false">
      <c r="A371" s="52" t="s">
        <v>11</v>
      </c>
      <c r="B371" s="52" t="s">
        <v>131</v>
      </c>
      <c r="C371" s="52" t="s">
        <v>132</v>
      </c>
      <c r="D371" s="102" t="s">
        <v>133</v>
      </c>
      <c r="E371" s="103"/>
      <c r="F371" s="102" t="s">
        <v>134</v>
      </c>
      <c r="G371" s="103"/>
    </row>
    <row r="372" customFormat="false" ht="31.5" hidden="false" customHeight="true" outlineLevel="0" collapsed="false">
      <c r="A372" s="52"/>
      <c r="B372" s="52"/>
      <c r="C372" s="52"/>
      <c r="D372" s="52" t="s">
        <v>135</v>
      </c>
      <c r="E372" s="52" t="s">
        <v>136</v>
      </c>
      <c r="F372" s="52" t="s">
        <v>135</v>
      </c>
      <c r="G372" s="52" t="s">
        <v>136</v>
      </c>
    </row>
    <row r="373" customFormat="false" ht="24" hidden="false" customHeight="true" outlineLevel="0" collapsed="false">
      <c r="A373" s="104" t="s">
        <v>137</v>
      </c>
      <c r="B373" s="105"/>
      <c r="C373" s="106" t="n">
        <v>30</v>
      </c>
      <c r="D373" s="107" t="n">
        <v>0.5</v>
      </c>
      <c r="E373" s="108" t="n">
        <f aca="false">(B373*C373)*D373</f>
        <v>0</v>
      </c>
      <c r="F373" s="109" t="n">
        <f aca="false">(252/365)</f>
        <v>0.69041095890411</v>
      </c>
      <c r="G373" s="108" t="n">
        <f aca="false">(B373*C373)*F373</f>
        <v>0</v>
      </c>
    </row>
    <row r="374" customFormat="false" ht="24" hidden="false" customHeight="true" outlineLevel="0" collapsed="false">
      <c r="A374" s="87" t="s">
        <v>138</v>
      </c>
      <c r="B374" s="110"/>
      <c r="C374" s="111" t="n">
        <v>1</v>
      </c>
      <c r="D374" s="112" t="n">
        <v>1</v>
      </c>
      <c r="E374" s="113" t="n">
        <f aca="false">(B374*C374)*D374</f>
        <v>0</v>
      </c>
      <c r="F374" s="114" t="n">
        <v>1</v>
      </c>
      <c r="G374" s="113" t="n">
        <f aca="false">(B374*C374)*F374</f>
        <v>0</v>
      </c>
    </row>
    <row r="375" customFormat="false" ht="24" hidden="false" customHeight="true" outlineLevel="0" collapsed="false">
      <c r="A375" s="87" t="s">
        <v>139</v>
      </c>
      <c r="B375" s="110"/>
      <c r="C375" s="111" t="n">
        <v>15</v>
      </c>
      <c r="D375" s="112" t="n">
        <v>0.5</v>
      </c>
      <c r="E375" s="113" t="n">
        <f aca="false">(B375*C375)*D375</f>
        <v>0</v>
      </c>
      <c r="F375" s="114" t="n">
        <f aca="false">(252/365)</f>
        <v>0.69041095890411</v>
      </c>
      <c r="G375" s="113" t="n">
        <f aca="false">(B375*C375)*F375</f>
        <v>0</v>
      </c>
    </row>
    <row r="376" customFormat="false" ht="24" hidden="false" customHeight="true" outlineLevel="0" collapsed="false">
      <c r="A376" s="87" t="s">
        <v>140</v>
      </c>
      <c r="B376" s="110"/>
      <c r="C376" s="111" t="n">
        <v>5</v>
      </c>
      <c r="D376" s="112" t="n">
        <v>0.5</v>
      </c>
      <c r="E376" s="113" t="n">
        <f aca="false">(B376*C376)*D376</f>
        <v>0</v>
      </c>
      <c r="F376" s="114" t="n">
        <f aca="false">(252/365)</f>
        <v>0.69041095890411</v>
      </c>
      <c r="G376" s="113" t="n">
        <f aca="false">(B376*C376)*F376</f>
        <v>0</v>
      </c>
    </row>
    <row r="377" customFormat="false" ht="24" hidden="false" customHeight="true" outlineLevel="0" collapsed="false">
      <c r="A377" s="87" t="s">
        <v>141</v>
      </c>
      <c r="B377" s="110"/>
      <c r="C377" s="111" t="n">
        <v>2</v>
      </c>
      <c r="D377" s="112" t="n">
        <v>1</v>
      </c>
      <c r="E377" s="113" t="n">
        <f aca="false">(B377*C377)*D377</f>
        <v>0</v>
      </c>
      <c r="F377" s="114" t="n">
        <v>1</v>
      </c>
      <c r="G377" s="113" t="n">
        <f aca="false">(B377*C377)*F377</f>
        <v>0</v>
      </c>
    </row>
    <row r="378" customFormat="false" ht="24" hidden="false" customHeight="true" outlineLevel="0" collapsed="false">
      <c r="A378" s="87" t="s">
        <v>142</v>
      </c>
      <c r="B378" s="110"/>
      <c r="C378" s="111" t="n">
        <v>2</v>
      </c>
      <c r="D378" s="112" t="n">
        <v>0.5</v>
      </c>
      <c r="E378" s="113" t="n">
        <f aca="false">(B378*C378)*D378</f>
        <v>0</v>
      </c>
      <c r="F378" s="114" t="n">
        <f aca="false">(252/365)</f>
        <v>0.69041095890411</v>
      </c>
      <c r="G378" s="113" t="n">
        <f aca="false">(B378*C378)*F378</f>
        <v>0</v>
      </c>
    </row>
    <row r="379" customFormat="false" ht="24" hidden="false" customHeight="true" outlineLevel="0" collapsed="false">
      <c r="A379" s="87" t="s">
        <v>143</v>
      </c>
      <c r="B379" s="110"/>
      <c r="C379" s="111" t="n">
        <v>3</v>
      </c>
      <c r="D379" s="112" t="n">
        <v>0.5</v>
      </c>
      <c r="E379" s="113" t="n">
        <f aca="false">(B379*C379)*D379</f>
        <v>0</v>
      </c>
      <c r="F379" s="114" t="n">
        <v>1</v>
      </c>
      <c r="G379" s="113" t="n">
        <f aca="false">(B379*C379)*F379</f>
        <v>0</v>
      </c>
    </row>
    <row r="380" customFormat="false" ht="24" hidden="false" customHeight="true" outlineLevel="0" collapsed="false">
      <c r="A380" s="87" t="s">
        <v>144</v>
      </c>
      <c r="B380" s="110"/>
      <c r="C380" s="111" t="n">
        <v>1</v>
      </c>
      <c r="D380" s="112" t="n">
        <v>1</v>
      </c>
      <c r="E380" s="113" t="n">
        <f aca="false">(B380*C380)*D380</f>
        <v>0</v>
      </c>
      <c r="F380" s="114" t="n">
        <v>1</v>
      </c>
      <c r="G380" s="113" t="n">
        <f aca="false">(B380*C380)*F380</f>
        <v>0</v>
      </c>
    </row>
    <row r="381" customFormat="false" ht="24" hidden="false" customHeight="true" outlineLevel="0" collapsed="false">
      <c r="A381" s="87" t="s">
        <v>145</v>
      </c>
      <c r="B381" s="110"/>
      <c r="C381" s="111" t="n">
        <v>1</v>
      </c>
      <c r="D381" s="112" t="n">
        <v>1</v>
      </c>
      <c r="E381" s="113" t="n">
        <f aca="false">(B381*C381)*D381</f>
        <v>0</v>
      </c>
      <c r="F381" s="114" t="n">
        <v>1</v>
      </c>
      <c r="G381" s="113" t="n">
        <f aca="false">(B381*C381)*F381</f>
        <v>0</v>
      </c>
    </row>
    <row r="382" customFormat="false" ht="24" hidden="false" customHeight="true" outlineLevel="0" collapsed="false">
      <c r="A382" s="87" t="s">
        <v>146</v>
      </c>
      <c r="B382" s="110"/>
      <c r="C382" s="111" t="n">
        <v>20</v>
      </c>
      <c r="D382" s="112" t="n">
        <v>0.5</v>
      </c>
      <c r="E382" s="113" t="n">
        <f aca="false">(B382*C382)*D382</f>
        <v>0</v>
      </c>
      <c r="F382" s="114" t="n">
        <f aca="false">(252/365)</f>
        <v>0.69041095890411</v>
      </c>
      <c r="G382" s="113" t="n">
        <f aca="false">(B382*C382)*F382</f>
        <v>0</v>
      </c>
    </row>
    <row r="383" customFormat="false" ht="24" hidden="false" customHeight="true" outlineLevel="0" collapsed="false">
      <c r="A383" s="87" t="s">
        <v>147</v>
      </c>
      <c r="B383" s="110"/>
      <c r="C383" s="111" t="n">
        <v>180</v>
      </c>
      <c r="D383" s="112" t="n">
        <v>0.5</v>
      </c>
      <c r="E383" s="113" t="n">
        <f aca="false">(B383*C383)*D383</f>
        <v>0</v>
      </c>
      <c r="F383" s="114" t="n">
        <f aca="false">(252/365)</f>
        <v>0.69041095890411</v>
      </c>
      <c r="G383" s="113" t="n">
        <f aca="false">(B383*C383)*F383</f>
        <v>0</v>
      </c>
    </row>
    <row r="384" customFormat="false" ht="24" hidden="false" customHeight="true" outlineLevel="0" collapsed="false">
      <c r="A384" s="115" t="s">
        <v>148</v>
      </c>
      <c r="B384" s="116"/>
      <c r="C384" s="117" t="n">
        <v>6</v>
      </c>
      <c r="D384" s="118" t="n">
        <v>1</v>
      </c>
      <c r="E384" s="119" t="n">
        <f aca="false">(B384*C384)*D384</f>
        <v>0</v>
      </c>
      <c r="F384" s="120" t="n">
        <v>1</v>
      </c>
      <c r="G384" s="119" t="n">
        <f aca="false">(B384*C384)*F384</f>
        <v>0</v>
      </c>
    </row>
    <row r="386" customFormat="false" ht="24" hidden="false" customHeight="true" outlineLevel="0" collapsed="false">
      <c r="A386" s="52" t="s">
        <v>149</v>
      </c>
      <c r="B386" s="52"/>
      <c r="C386" s="52"/>
      <c r="D386" s="52"/>
    </row>
    <row r="387" customFormat="false" ht="24" hidden="false" customHeight="true" outlineLevel="0" collapsed="false">
      <c r="A387" s="121" t="s">
        <v>150</v>
      </c>
      <c r="B387" s="52" t="s">
        <v>151</v>
      </c>
      <c r="C387" s="52"/>
      <c r="D387" s="52"/>
    </row>
    <row r="388" customFormat="false" ht="26.25" hidden="false" customHeight="true" outlineLevel="0" collapsed="false">
      <c r="A388" s="121"/>
      <c r="B388" s="122" t="s">
        <v>152</v>
      </c>
      <c r="C388" s="45" t="s">
        <v>153</v>
      </c>
      <c r="D388" s="123" t="s">
        <v>154</v>
      </c>
    </row>
    <row r="389" customFormat="false" ht="24" hidden="false" customHeight="true" outlineLevel="0" collapsed="false">
      <c r="A389" s="104" t="s">
        <v>137</v>
      </c>
      <c r="B389" s="105" t="n">
        <f aca="false">E373</f>
        <v>0</v>
      </c>
      <c r="C389" s="105" t="n">
        <f aca="false">E373</f>
        <v>0</v>
      </c>
      <c r="D389" s="124" t="n">
        <f aca="false">G373</f>
        <v>0</v>
      </c>
    </row>
    <row r="390" customFormat="false" ht="24" hidden="false" customHeight="true" outlineLevel="0" collapsed="false">
      <c r="A390" s="87" t="s">
        <v>138</v>
      </c>
      <c r="B390" s="110" t="n">
        <f aca="false">E374</f>
        <v>0</v>
      </c>
      <c r="C390" s="110" t="n">
        <f aca="false">E374</f>
        <v>0</v>
      </c>
      <c r="D390" s="125" t="n">
        <f aca="false">G374</f>
        <v>0</v>
      </c>
    </row>
    <row r="391" customFormat="false" ht="24" hidden="false" customHeight="true" outlineLevel="0" collapsed="false">
      <c r="A391" s="87" t="s">
        <v>139</v>
      </c>
      <c r="B391" s="110" t="n">
        <f aca="false">E375</f>
        <v>0</v>
      </c>
      <c r="C391" s="110" t="n">
        <f aca="false">E375</f>
        <v>0</v>
      </c>
      <c r="D391" s="125" t="n">
        <f aca="false">G375</f>
        <v>0</v>
      </c>
    </row>
    <row r="392" customFormat="false" ht="24" hidden="false" customHeight="true" outlineLevel="0" collapsed="false">
      <c r="A392" s="87" t="s">
        <v>140</v>
      </c>
      <c r="B392" s="110" t="n">
        <f aca="false">E376</f>
        <v>0</v>
      </c>
      <c r="C392" s="110" t="n">
        <f aca="false">E376</f>
        <v>0</v>
      </c>
      <c r="D392" s="125" t="n">
        <f aca="false">G376</f>
        <v>0</v>
      </c>
    </row>
    <row r="393" customFormat="false" ht="24" hidden="false" customHeight="true" outlineLevel="0" collapsed="false">
      <c r="A393" s="87" t="s">
        <v>141</v>
      </c>
      <c r="B393" s="110" t="n">
        <f aca="false">E377</f>
        <v>0</v>
      </c>
      <c r="C393" s="110" t="n">
        <f aca="false">E377</f>
        <v>0</v>
      </c>
      <c r="D393" s="125" t="n">
        <f aca="false">G377</f>
        <v>0</v>
      </c>
    </row>
    <row r="394" customFormat="false" ht="24" hidden="false" customHeight="true" outlineLevel="0" collapsed="false">
      <c r="A394" s="87" t="s">
        <v>142</v>
      </c>
      <c r="B394" s="110" t="n">
        <f aca="false">E378</f>
        <v>0</v>
      </c>
      <c r="C394" s="110" t="n">
        <f aca="false">E378</f>
        <v>0</v>
      </c>
      <c r="D394" s="125" t="n">
        <f aca="false">G378</f>
        <v>0</v>
      </c>
    </row>
    <row r="395" customFormat="false" ht="24" hidden="false" customHeight="true" outlineLevel="0" collapsed="false">
      <c r="A395" s="87" t="s">
        <v>143</v>
      </c>
      <c r="B395" s="110" t="n">
        <f aca="false">E379</f>
        <v>0</v>
      </c>
      <c r="C395" s="110" t="n">
        <f aca="false">E379</f>
        <v>0</v>
      </c>
      <c r="D395" s="125" t="n">
        <f aca="false">G379</f>
        <v>0</v>
      </c>
    </row>
    <row r="396" customFormat="false" ht="24" hidden="false" customHeight="true" outlineLevel="0" collapsed="false">
      <c r="A396" s="87" t="s">
        <v>144</v>
      </c>
      <c r="B396" s="110" t="n">
        <f aca="false">E380</f>
        <v>0</v>
      </c>
      <c r="C396" s="110" t="n">
        <f aca="false">E380</f>
        <v>0</v>
      </c>
      <c r="D396" s="125" t="n">
        <f aca="false">G380</f>
        <v>0</v>
      </c>
    </row>
    <row r="397" customFormat="false" ht="24" hidden="false" customHeight="true" outlineLevel="0" collapsed="false">
      <c r="A397" s="87" t="s">
        <v>145</v>
      </c>
      <c r="B397" s="110" t="n">
        <f aca="false">E381</f>
        <v>0</v>
      </c>
      <c r="C397" s="110" t="n">
        <f aca="false">E381</f>
        <v>0</v>
      </c>
      <c r="D397" s="125" t="n">
        <f aca="false">G381</f>
        <v>0</v>
      </c>
    </row>
    <row r="398" customFormat="false" ht="24" hidden="false" customHeight="true" outlineLevel="0" collapsed="false">
      <c r="A398" s="87" t="s">
        <v>146</v>
      </c>
      <c r="B398" s="110" t="n">
        <f aca="false">E382</f>
        <v>0</v>
      </c>
      <c r="C398" s="110" t="n">
        <f aca="false">E382</f>
        <v>0</v>
      </c>
      <c r="D398" s="125" t="n">
        <f aca="false">G382</f>
        <v>0</v>
      </c>
    </row>
    <row r="399" customFormat="false" ht="24" hidden="false" customHeight="true" outlineLevel="0" collapsed="false">
      <c r="A399" s="87" t="s">
        <v>147</v>
      </c>
      <c r="B399" s="110" t="n">
        <f aca="false">E383</f>
        <v>0</v>
      </c>
      <c r="C399" s="110" t="n">
        <f aca="false">E383</f>
        <v>0</v>
      </c>
      <c r="D399" s="125" t="n">
        <f aca="false">G383</f>
        <v>0</v>
      </c>
    </row>
    <row r="400" customFormat="false" ht="24" hidden="false" customHeight="true" outlineLevel="0" collapsed="false">
      <c r="A400" s="88" t="s">
        <v>148</v>
      </c>
      <c r="B400" s="126" t="n">
        <f aca="false">E384</f>
        <v>0</v>
      </c>
      <c r="C400" s="126" t="n">
        <f aca="false">E384</f>
        <v>0</v>
      </c>
      <c r="D400" s="127" t="n">
        <f aca="false">G384</f>
        <v>0</v>
      </c>
    </row>
    <row r="401" customFormat="false" ht="24" hidden="false" customHeight="true" outlineLevel="0" collapsed="false">
      <c r="A401" s="122" t="s">
        <v>155</v>
      </c>
      <c r="B401" s="128" t="n">
        <f aca="false">SUM(B389:B400)</f>
        <v>0</v>
      </c>
      <c r="C401" s="128" t="n">
        <f aca="false">SUM(C389:C400)</f>
        <v>0</v>
      </c>
      <c r="D401" s="129" t="n">
        <f aca="false">SUM(D389:D400)</f>
        <v>0</v>
      </c>
      <c r="H401" s="5"/>
    </row>
    <row r="403" customFormat="false" ht="24" hidden="false" customHeight="true" outlineLevel="0" collapsed="false">
      <c r="A403" s="7" t="s">
        <v>156</v>
      </c>
      <c r="B403" s="7"/>
      <c r="C403" s="7"/>
      <c r="D403" s="7"/>
      <c r="E403" s="7"/>
      <c r="F403" s="7"/>
      <c r="G403" s="7"/>
      <c r="H403" s="7"/>
    </row>
    <row r="404" customFormat="false" ht="78" hidden="false" customHeight="true" outlineLevel="0" collapsed="false">
      <c r="A404" s="3" t="s">
        <v>157</v>
      </c>
      <c r="B404" s="3"/>
      <c r="C404" s="3"/>
      <c r="D404" s="3"/>
      <c r="E404" s="3"/>
      <c r="F404" s="3"/>
      <c r="G404" s="3"/>
      <c r="H404" s="3"/>
    </row>
    <row r="406" customFormat="false" ht="24" hidden="false" customHeight="true" outlineLevel="0" collapsed="false">
      <c r="A406" s="8" t="s">
        <v>158</v>
      </c>
      <c r="B406" s="8"/>
      <c r="C406" s="8"/>
      <c r="D406" s="8"/>
    </row>
    <row r="407" customFormat="false" ht="24" hidden="false" customHeight="true" outlineLevel="0" collapsed="false">
      <c r="A407" s="54" t="s">
        <v>11</v>
      </c>
      <c r="B407" s="55" t="s">
        <v>12</v>
      </c>
      <c r="C407" s="55" t="s">
        <v>159</v>
      </c>
      <c r="D407" s="57" t="s">
        <v>160</v>
      </c>
    </row>
    <row r="408" customFormat="false" ht="24" hidden="false" customHeight="true" outlineLevel="0" collapsed="false">
      <c r="A408" s="16" t="s">
        <v>19</v>
      </c>
      <c r="B408" s="17" t="n">
        <f aca="false">G70+E255+E359</f>
        <v>0</v>
      </c>
      <c r="C408" s="74" t="n">
        <v>30</v>
      </c>
      <c r="D408" s="24" t="n">
        <f aca="false">B408/C408</f>
        <v>0</v>
      </c>
    </row>
    <row r="409" customFormat="false" ht="24" hidden="false" customHeight="true" outlineLevel="0" collapsed="false">
      <c r="A409" s="25" t="s">
        <v>20</v>
      </c>
      <c r="B409" s="26" t="n">
        <f aca="false">G71+E256+E360</f>
        <v>0</v>
      </c>
      <c r="C409" s="75" t="n">
        <f aca="false">C408</f>
        <v>30</v>
      </c>
      <c r="D409" s="28" t="n">
        <f aca="false">B409/C409</f>
        <v>0</v>
      </c>
    </row>
    <row r="410" customFormat="false" ht="24" hidden="false" customHeight="true" outlineLevel="0" collapsed="false">
      <c r="A410" s="29" t="s">
        <v>35</v>
      </c>
      <c r="B410" s="30" t="n">
        <f aca="false">G72+E257+E361</f>
        <v>0</v>
      </c>
      <c r="C410" s="76" t="n">
        <f aca="false">C409</f>
        <v>30</v>
      </c>
      <c r="D410" s="32" t="n">
        <f aca="false">B410/C410</f>
        <v>0</v>
      </c>
    </row>
    <row r="411" customFormat="false" ht="24" hidden="false" customHeight="true" outlineLevel="0" collapsed="false">
      <c r="A411" s="16" t="s">
        <v>22</v>
      </c>
      <c r="B411" s="17" t="n">
        <f aca="false">G73+E258+E362</f>
        <v>0</v>
      </c>
      <c r="C411" s="74" t="n">
        <f aca="false">C410</f>
        <v>30</v>
      </c>
      <c r="D411" s="24" t="n">
        <f aca="false">B411/C411</f>
        <v>0</v>
      </c>
    </row>
    <row r="412" customFormat="false" ht="24" hidden="false" customHeight="true" outlineLevel="0" collapsed="false">
      <c r="A412" s="25" t="s">
        <v>23</v>
      </c>
      <c r="B412" s="26" t="n">
        <f aca="false">G74+E259+E363</f>
        <v>0</v>
      </c>
      <c r="C412" s="75" t="n">
        <f aca="false">C411</f>
        <v>30</v>
      </c>
      <c r="D412" s="28" t="n">
        <f aca="false">B412/C412</f>
        <v>0</v>
      </c>
    </row>
    <row r="413" customFormat="false" ht="24" hidden="false" customHeight="true" outlineLevel="0" collapsed="false">
      <c r="A413" s="11" t="s">
        <v>24</v>
      </c>
      <c r="B413" s="20" t="n">
        <f aca="false">G75+E260+E364</f>
        <v>0</v>
      </c>
      <c r="C413" s="77" t="n">
        <f aca="false">C412</f>
        <v>30</v>
      </c>
      <c r="D413" s="12" t="n">
        <f aca="false">B413/C413</f>
        <v>0</v>
      </c>
    </row>
    <row r="415" customFormat="false" ht="24" hidden="false" customHeight="true" outlineLevel="0" collapsed="false">
      <c r="A415" s="52" t="s">
        <v>156</v>
      </c>
      <c r="B415" s="52"/>
      <c r="C415" s="52"/>
      <c r="D415" s="52"/>
      <c r="E415" s="52"/>
    </row>
    <row r="416" customFormat="false" ht="33.75" hidden="false" customHeight="true" outlineLevel="0" collapsed="false">
      <c r="A416" s="54" t="s">
        <v>11</v>
      </c>
      <c r="B416" s="55" t="s">
        <v>160</v>
      </c>
      <c r="C416" s="56" t="s">
        <v>161</v>
      </c>
      <c r="D416" s="55" t="s">
        <v>162</v>
      </c>
      <c r="E416" s="57" t="s">
        <v>163</v>
      </c>
    </row>
    <row r="417" customFormat="false" ht="24" hidden="false" customHeight="true" outlineLevel="0" collapsed="false">
      <c r="A417" s="16" t="s">
        <v>19</v>
      </c>
      <c r="B417" s="17" t="n">
        <f aca="false">D408</f>
        <v>0</v>
      </c>
      <c r="C417" s="130" t="n">
        <f aca="false">B401</f>
        <v>0</v>
      </c>
      <c r="D417" s="17" t="n">
        <f aca="false">B417*C417</f>
        <v>0</v>
      </c>
      <c r="E417" s="24" t="n">
        <f aca="false">D417/12</f>
        <v>0</v>
      </c>
    </row>
    <row r="418" customFormat="false" ht="24" hidden="false" customHeight="true" outlineLevel="0" collapsed="false">
      <c r="A418" s="25" t="s">
        <v>20</v>
      </c>
      <c r="B418" s="26" t="n">
        <f aca="false">D409</f>
        <v>0</v>
      </c>
      <c r="C418" s="131" t="n">
        <f aca="false">C401</f>
        <v>0</v>
      </c>
      <c r="D418" s="26" t="n">
        <f aca="false">B418*C418</f>
        <v>0</v>
      </c>
      <c r="E418" s="28" t="n">
        <f aca="false">D418/12</f>
        <v>0</v>
      </c>
    </row>
    <row r="419" customFormat="false" ht="24" hidden="false" customHeight="true" outlineLevel="0" collapsed="false">
      <c r="A419" s="29" t="s">
        <v>35</v>
      </c>
      <c r="B419" s="30" t="n">
        <f aca="false">D410</f>
        <v>0</v>
      </c>
      <c r="C419" s="132" t="n">
        <f aca="false">D401</f>
        <v>0</v>
      </c>
      <c r="D419" s="30" t="n">
        <f aca="false">B419*C419</f>
        <v>0</v>
      </c>
      <c r="E419" s="32" t="n">
        <f aca="false">D419/12</f>
        <v>0</v>
      </c>
    </row>
    <row r="420" customFormat="false" ht="24" hidden="false" customHeight="true" outlineLevel="0" collapsed="false">
      <c r="A420" s="16" t="s">
        <v>22</v>
      </c>
      <c r="B420" s="17" t="n">
        <f aca="false">D411</f>
        <v>0</v>
      </c>
      <c r="C420" s="130" t="n">
        <f aca="false">B401</f>
        <v>0</v>
      </c>
      <c r="D420" s="17" t="n">
        <f aca="false">B420*C420</f>
        <v>0</v>
      </c>
      <c r="E420" s="24" t="n">
        <f aca="false">D420/12</f>
        <v>0</v>
      </c>
    </row>
    <row r="421" customFormat="false" ht="24" hidden="false" customHeight="true" outlineLevel="0" collapsed="false">
      <c r="A421" s="25" t="s">
        <v>23</v>
      </c>
      <c r="B421" s="26" t="n">
        <f aca="false">D412</f>
        <v>0</v>
      </c>
      <c r="C421" s="131" t="n">
        <f aca="false">C401</f>
        <v>0</v>
      </c>
      <c r="D421" s="26" t="n">
        <f aca="false">B421*C421</f>
        <v>0</v>
      </c>
      <c r="E421" s="28" t="n">
        <f aca="false">D421/12</f>
        <v>0</v>
      </c>
    </row>
    <row r="422" customFormat="false" ht="24" hidden="false" customHeight="true" outlineLevel="0" collapsed="false">
      <c r="A422" s="11" t="s">
        <v>24</v>
      </c>
      <c r="B422" s="20" t="n">
        <f aca="false">D413</f>
        <v>0</v>
      </c>
      <c r="C422" s="133" t="n">
        <f aca="false">D401</f>
        <v>0</v>
      </c>
      <c r="D422" s="20" t="n">
        <f aca="false">B422*C422</f>
        <v>0</v>
      </c>
      <c r="E422" s="12" t="n">
        <f aca="false">D422/12</f>
        <v>0</v>
      </c>
      <c r="H422" s="5"/>
    </row>
    <row r="424" customFormat="false" ht="24" hidden="false" customHeight="true" outlineLevel="0" collapsed="false">
      <c r="A424" s="7" t="s">
        <v>164</v>
      </c>
      <c r="B424" s="7"/>
      <c r="C424" s="7"/>
      <c r="D424" s="7"/>
      <c r="E424" s="7"/>
      <c r="F424" s="7"/>
      <c r="G424" s="7"/>
      <c r="H424" s="7"/>
    </row>
    <row r="425" customFormat="false" ht="119.25" hidden="false" customHeight="true" outlineLevel="0" collapsed="false">
      <c r="A425" s="3" t="s">
        <v>165</v>
      </c>
      <c r="B425" s="3"/>
      <c r="C425" s="3"/>
      <c r="D425" s="3"/>
      <c r="E425" s="3"/>
      <c r="F425" s="3"/>
      <c r="G425" s="3"/>
      <c r="H425" s="3"/>
    </row>
    <row r="426" customFormat="false" ht="22.5" hidden="false" customHeight="true" outlineLevel="0" collapsed="false"/>
    <row r="427" customFormat="false" ht="22.5" hidden="false" customHeight="true" outlineLevel="0" collapsed="false">
      <c r="A427" s="8" t="s">
        <v>166</v>
      </c>
      <c r="B427" s="8"/>
      <c r="C427" s="8"/>
      <c r="D427" s="8"/>
    </row>
    <row r="428" customFormat="false" ht="22.5" hidden="false" customHeight="true" outlineLevel="0" collapsed="false">
      <c r="A428" s="54" t="s">
        <v>11</v>
      </c>
      <c r="B428" s="55" t="s">
        <v>12</v>
      </c>
      <c r="C428" s="55" t="s">
        <v>167</v>
      </c>
      <c r="D428" s="57" t="s">
        <v>18</v>
      </c>
    </row>
    <row r="429" customFormat="false" ht="22.5" hidden="false" customHeight="true" outlineLevel="0" collapsed="false">
      <c r="A429" s="16" t="s">
        <v>19</v>
      </c>
      <c r="B429" s="17" t="n">
        <f aca="false">G70+E255+E359</f>
        <v>0</v>
      </c>
      <c r="C429" s="36" t="n">
        <v>220</v>
      </c>
      <c r="D429" s="24" t="n">
        <f aca="false">B429/C429</f>
        <v>0</v>
      </c>
    </row>
    <row r="430" customFormat="false" ht="24" hidden="false" customHeight="true" outlineLevel="0" collapsed="false">
      <c r="A430" s="25" t="s">
        <v>20</v>
      </c>
      <c r="B430" s="26" t="n">
        <f aca="false">G71+E256+E360</f>
        <v>0</v>
      </c>
      <c r="C430" s="38" t="n">
        <f aca="false">C429</f>
        <v>220</v>
      </c>
      <c r="D430" s="28" t="n">
        <f aca="false">B430/C430</f>
        <v>0</v>
      </c>
    </row>
    <row r="431" customFormat="false" ht="24" hidden="false" customHeight="true" outlineLevel="0" collapsed="false">
      <c r="A431" s="11" t="s">
        <v>35</v>
      </c>
      <c r="B431" s="20" t="n">
        <f aca="false">G72+E257+E361</f>
        <v>0</v>
      </c>
      <c r="C431" s="40" t="n">
        <f aca="false">C430</f>
        <v>220</v>
      </c>
      <c r="D431" s="12" t="n">
        <f aca="false">B431/C431</f>
        <v>0</v>
      </c>
    </row>
    <row r="433" customFormat="false" ht="24" hidden="false" customHeight="true" outlineLevel="0" collapsed="false">
      <c r="A433" s="134" t="s">
        <v>164</v>
      </c>
      <c r="B433" s="134"/>
      <c r="C433" s="134"/>
      <c r="D433" s="134"/>
    </row>
    <row r="434" customFormat="false" ht="30" hidden="false" customHeight="true" outlineLevel="0" collapsed="false">
      <c r="A434" s="43" t="s">
        <v>11</v>
      </c>
      <c r="B434" s="44" t="s">
        <v>168</v>
      </c>
      <c r="C434" s="45" t="s">
        <v>169</v>
      </c>
      <c r="D434" s="46" t="s">
        <v>18</v>
      </c>
    </row>
    <row r="435" customFormat="false" ht="24" hidden="false" customHeight="true" outlineLevel="0" collapsed="false">
      <c r="A435" s="16" t="s">
        <v>19</v>
      </c>
      <c r="B435" s="17" t="n">
        <f aca="false">D429</f>
        <v>0</v>
      </c>
      <c r="C435" s="36" t="n">
        <v>15</v>
      </c>
      <c r="D435" s="24" t="n">
        <f aca="false">B435*C435</f>
        <v>0</v>
      </c>
    </row>
    <row r="436" customFormat="false" ht="24" hidden="false" customHeight="true" outlineLevel="0" collapsed="false">
      <c r="A436" s="25" t="s">
        <v>20</v>
      </c>
      <c r="B436" s="26" t="n">
        <f aca="false">D430</f>
        <v>0</v>
      </c>
      <c r="C436" s="38" t="n">
        <v>15</v>
      </c>
      <c r="D436" s="28" t="n">
        <f aca="false">B436*C436</f>
        <v>0</v>
      </c>
    </row>
    <row r="437" customFormat="false" ht="24" hidden="false" customHeight="true" outlineLevel="0" collapsed="false">
      <c r="A437" s="11" t="s">
        <v>35</v>
      </c>
      <c r="B437" s="20" t="n">
        <f aca="false">D431</f>
        <v>0</v>
      </c>
      <c r="C437" s="40" t="n">
        <v>22</v>
      </c>
      <c r="D437" s="12" t="n">
        <f aca="false">B437*C437</f>
        <v>0</v>
      </c>
      <c r="H437" s="5"/>
    </row>
    <row r="439" customFormat="false" ht="24" hidden="false" customHeight="true" outlineLevel="0" collapsed="false">
      <c r="A439" s="6" t="s">
        <v>127</v>
      </c>
      <c r="B439" s="6"/>
      <c r="C439" s="6"/>
      <c r="D439" s="6"/>
      <c r="E439" s="6"/>
      <c r="F439" s="6"/>
      <c r="G439" s="6"/>
      <c r="H439" s="6"/>
    </row>
    <row r="441" customFormat="false" ht="24" hidden="false" customHeight="true" outlineLevel="0" collapsed="false">
      <c r="A441" s="8" t="s">
        <v>127</v>
      </c>
      <c r="B441" s="8"/>
      <c r="C441" s="8"/>
      <c r="D441" s="8"/>
    </row>
    <row r="442" customFormat="false" ht="24" hidden="false" customHeight="true" outlineLevel="0" collapsed="false">
      <c r="A442" s="54" t="s">
        <v>11</v>
      </c>
      <c r="B442" s="55" t="s">
        <v>170</v>
      </c>
      <c r="C442" s="55" t="s">
        <v>171</v>
      </c>
      <c r="D442" s="57" t="s">
        <v>41</v>
      </c>
    </row>
    <row r="443" customFormat="false" ht="24" hidden="false" customHeight="true" outlineLevel="0" collapsed="false">
      <c r="A443" s="16" t="s">
        <v>19</v>
      </c>
      <c r="B443" s="17" t="n">
        <f aca="false">E417</f>
        <v>0</v>
      </c>
      <c r="C443" s="17" t="n">
        <f aca="false">D435</f>
        <v>0</v>
      </c>
      <c r="D443" s="24" t="n">
        <f aca="false">B443+C443</f>
        <v>0</v>
      </c>
    </row>
    <row r="444" customFormat="false" ht="24" hidden="false" customHeight="true" outlineLevel="0" collapsed="false">
      <c r="A444" s="25" t="s">
        <v>20</v>
      </c>
      <c r="B444" s="26" t="n">
        <f aca="false">E418</f>
        <v>0</v>
      </c>
      <c r="C444" s="26" t="n">
        <f aca="false">D436</f>
        <v>0</v>
      </c>
      <c r="D444" s="28" t="n">
        <f aca="false">B444+C444</f>
        <v>0</v>
      </c>
    </row>
    <row r="445" customFormat="false" ht="24" hidden="false" customHeight="true" outlineLevel="0" collapsed="false">
      <c r="A445" s="29" t="s">
        <v>35</v>
      </c>
      <c r="B445" s="30" t="n">
        <f aca="false">E419</f>
        <v>0</v>
      </c>
      <c r="C445" s="30" t="n">
        <f aca="false">D437</f>
        <v>0</v>
      </c>
      <c r="D445" s="32" t="n">
        <f aca="false">B445+C445</f>
        <v>0</v>
      </c>
    </row>
    <row r="446" customFormat="false" ht="24" hidden="false" customHeight="true" outlineLevel="0" collapsed="false">
      <c r="A446" s="16" t="s">
        <v>22</v>
      </c>
      <c r="B446" s="17" t="n">
        <f aca="false">E420</f>
        <v>0</v>
      </c>
      <c r="C446" s="36"/>
      <c r="D446" s="24" t="n">
        <f aca="false">B446+C446</f>
        <v>0</v>
      </c>
    </row>
    <row r="447" customFormat="false" ht="24" hidden="false" customHeight="true" outlineLevel="0" collapsed="false">
      <c r="A447" s="25" t="s">
        <v>23</v>
      </c>
      <c r="B447" s="26" t="n">
        <f aca="false">E421</f>
        <v>0</v>
      </c>
      <c r="C447" s="38"/>
      <c r="D447" s="28" t="n">
        <f aca="false">B447+C447</f>
        <v>0</v>
      </c>
    </row>
    <row r="448" customFormat="false" ht="24" hidden="false" customHeight="true" outlineLevel="0" collapsed="false">
      <c r="A448" s="11" t="s">
        <v>24</v>
      </c>
      <c r="B448" s="20" t="n">
        <f aca="false">E422</f>
        <v>0</v>
      </c>
      <c r="C448" s="40"/>
      <c r="D448" s="12" t="n">
        <f aca="false">B448+C448</f>
        <v>0</v>
      </c>
    </row>
    <row r="450" customFormat="false" ht="24" hidden="false" customHeight="true" outlineLevel="0" collapsed="false">
      <c r="A450" s="6" t="s">
        <v>172</v>
      </c>
      <c r="B450" s="6"/>
      <c r="C450" s="6"/>
      <c r="D450" s="6"/>
      <c r="E450" s="6"/>
      <c r="F450" s="6"/>
      <c r="G450" s="6"/>
      <c r="H450" s="6"/>
    </row>
    <row r="451" customFormat="false" ht="24" hidden="false" customHeight="true" outlineLevel="0" collapsed="false">
      <c r="A451" s="5"/>
      <c r="B451" s="5"/>
      <c r="C451" s="5"/>
      <c r="E451" s="5"/>
    </row>
    <row r="452" customFormat="false" ht="24" hidden="false" customHeight="true" outlineLevel="0" collapsed="false">
      <c r="A452" s="135" t="s">
        <v>173</v>
      </c>
      <c r="B452" s="135"/>
      <c r="C452" s="135"/>
      <c r="D452" s="135"/>
      <c r="E452" s="136"/>
    </row>
    <row r="453" customFormat="false" ht="24" hidden="false" customHeight="true" outlineLevel="0" collapsed="false">
      <c r="A453" s="135" t="s">
        <v>174</v>
      </c>
      <c r="B453" s="137" t="s">
        <v>175</v>
      </c>
      <c r="C453" s="137" t="s">
        <v>176</v>
      </c>
      <c r="D453" s="8" t="s">
        <v>18</v>
      </c>
    </row>
    <row r="454" customFormat="false" ht="24" hidden="false" customHeight="true" outlineLevel="0" collapsed="false">
      <c r="A454" s="9" t="s">
        <v>177</v>
      </c>
      <c r="B454" s="138"/>
      <c r="C454" s="139"/>
      <c r="D454" s="140"/>
    </row>
    <row r="455" customFormat="false" ht="24" hidden="false" customHeight="true" outlineLevel="0" collapsed="false">
      <c r="A455" s="25" t="s">
        <v>178</v>
      </c>
      <c r="B455" s="141"/>
      <c r="C455" s="142"/>
      <c r="D455" s="143"/>
    </row>
    <row r="456" customFormat="false" ht="24" hidden="false" customHeight="true" outlineLevel="0" collapsed="false">
      <c r="A456" s="25" t="s">
        <v>179</v>
      </c>
      <c r="B456" s="141"/>
      <c r="C456" s="142"/>
      <c r="D456" s="143"/>
    </row>
    <row r="457" customFormat="false" ht="24" hidden="false" customHeight="true" outlineLevel="0" collapsed="false">
      <c r="A457" s="25" t="s">
        <v>180</v>
      </c>
      <c r="B457" s="141"/>
      <c r="C457" s="142"/>
      <c r="D457" s="143"/>
    </row>
    <row r="458" customFormat="false" ht="24" hidden="false" customHeight="true" outlineLevel="0" collapsed="false">
      <c r="A458" s="25"/>
      <c r="B458" s="141"/>
      <c r="C458" s="142"/>
      <c r="D458" s="143"/>
    </row>
    <row r="459" customFormat="false" ht="24" hidden="false" customHeight="true" outlineLevel="0" collapsed="false">
      <c r="A459" s="25"/>
      <c r="B459" s="141"/>
      <c r="C459" s="142"/>
      <c r="D459" s="143"/>
    </row>
    <row r="460" customFormat="false" ht="24" hidden="false" customHeight="true" outlineLevel="0" collapsed="false">
      <c r="A460" s="25"/>
      <c r="B460" s="141"/>
      <c r="C460" s="142"/>
      <c r="D460" s="143"/>
    </row>
    <row r="461" customFormat="false" ht="24" hidden="false" customHeight="true" outlineLevel="0" collapsed="false">
      <c r="A461" s="25"/>
      <c r="B461" s="141"/>
      <c r="C461" s="142"/>
      <c r="D461" s="143"/>
    </row>
    <row r="462" customFormat="false" ht="24" hidden="false" customHeight="true" outlineLevel="0" collapsed="false">
      <c r="A462" s="11"/>
      <c r="B462" s="144"/>
      <c r="C462" s="145"/>
      <c r="D462" s="146"/>
    </row>
    <row r="463" customFormat="false" ht="24" hidden="false" customHeight="true" outlineLevel="0" collapsed="false">
      <c r="A463" s="135" t="s">
        <v>181</v>
      </c>
      <c r="B463" s="135"/>
      <c r="C463" s="135"/>
      <c r="D463" s="147"/>
    </row>
    <row r="464" customFormat="false" ht="24" hidden="false" customHeight="true" outlineLevel="0" collapsed="false">
      <c r="B464" s="148"/>
      <c r="C464" s="148"/>
      <c r="D464" s="148"/>
      <c r="E464" s="149"/>
    </row>
    <row r="465" customFormat="false" ht="24" hidden="false" customHeight="true" outlineLevel="0" collapsed="false">
      <c r="A465" s="135" t="s">
        <v>182</v>
      </c>
      <c r="B465" s="135"/>
      <c r="C465" s="135"/>
      <c r="D465" s="150"/>
      <c r="E465" s="150"/>
    </row>
    <row r="466" customFormat="false" ht="24" hidden="false" customHeight="true" outlineLevel="0" collapsed="false">
      <c r="A466" s="151" t="s">
        <v>11</v>
      </c>
      <c r="B466" s="152" t="s">
        <v>162</v>
      </c>
      <c r="C466" s="153" t="s">
        <v>183</v>
      </c>
      <c r="D466" s="150"/>
      <c r="E466" s="150"/>
    </row>
    <row r="467" customFormat="false" ht="24" hidden="false" customHeight="true" outlineLevel="0" collapsed="false">
      <c r="A467" s="16" t="s">
        <v>19</v>
      </c>
      <c r="B467" s="154"/>
      <c r="C467" s="155"/>
      <c r="D467" s="148"/>
    </row>
    <row r="468" customFormat="false" ht="24" hidden="false" customHeight="true" outlineLevel="0" collapsed="false">
      <c r="A468" s="25" t="s">
        <v>20</v>
      </c>
      <c r="B468" s="156"/>
      <c r="C468" s="157"/>
      <c r="D468" s="148"/>
    </row>
    <row r="469" customFormat="false" ht="24" hidden="false" customHeight="true" outlineLevel="0" collapsed="false">
      <c r="A469" s="29" t="s">
        <v>35</v>
      </c>
      <c r="B469" s="158"/>
      <c r="C469" s="159"/>
      <c r="D469" s="148"/>
    </row>
    <row r="470" customFormat="false" ht="24" hidden="false" customHeight="true" outlineLevel="0" collapsed="false">
      <c r="A470" s="16" t="s">
        <v>22</v>
      </c>
      <c r="B470" s="160"/>
      <c r="C470" s="161"/>
      <c r="D470" s="148"/>
    </row>
    <row r="471" customFormat="false" ht="24" hidden="false" customHeight="true" outlineLevel="0" collapsed="false">
      <c r="A471" s="25" t="s">
        <v>23</v>
      </c>
      <c r="B471" s="156"/>
      <c r="C471" s="157"/>
      <c r="D471" s="148"/>
    </row>
    <row r="472" customFormat="false" ht="24" hidden="false" customHeight="true" outlineLevel="0" collapsed="false">
      <c r="A472" s="11" t="s">
        <v>24</v>
      </c>
      <c r="B472" s="158"/>
      <c r="C472" s="159"/>
      <c r="D472" s="148"/>
    </row>
    <row r="473" customFormat="false" ht="24" hidden="false" customHeight="true" outlineLevel="0" collapsed="false">
      <c r="B473" s="148"/>
      <c r="C473" s="148"/>
      <c r="D473" s="148"/>
    </row>
    <row r="474" customFormat="false" ht="24" hidden="false" customHeight="true" outlineLevel="0" collapsed="false">
      <c r="A474" s="134" t="s">
        <v>184</v>
      </c>
      <c r="B474" s="134"/>
      <c r="C474" s="134"/>
      <c r="D474" s="134"/>
      <c r="E474" s="134"/>
      <c r="F474" s="134"/>
    </row>
    <row r="475" customFormat="false" ht="41.25" hidden="false" customHeight="true" outlineLevel="0" collapsed="false">
      <c r="A475" s="43" t="s">
        <v>185</v>
      </c>
      <c r="B475" s="44" t="s">
        <v>186</v>
      </c>
      <c r="C475" s="45" t="s">
        <v>175</v>
      </c>
      <c r="D475" s="45" t="s">
        <v>187</v>
      </c>
      <c r="E475" s="45" t="s">
        <v>188</v>
      </c>
      <c r="F475" s="46" t="s">
        <v>189</v>
      </c>
    </row>
    <row r="476" customFormat="false" ht="24" hidden="false" customHeight="true" outlineLevel="0" collapsed="false">
      <c r="A476" s="9"/>
      <c r="B476" s="162"/>
      <c r="C476" s="163"/>
      <c r="D476" s="164"/>
      <c r="E476" s="160"/>
      <c r="F476" s="165"/>
    </row>
    <row r="477" customFormat="false" ht="24" hidden="false" customHeight="true" outlineLevel="0" collapsed="false">
      <c r="A477" s="25"/>
      <c r="B477" s="166"/>
      <c r="C477" s="167"/>
      <c r="D477" s="168"/>
      <c r="E477" s="156"/>
      <c r="F477" s="169"/>
    </row>
    <row r="478" customFormat="false" ht="24" hidden="false" customHeight="true" outlineLevel="0" collapsed="false">
      <c r="A478" s="25"/>
      <c r="B478" s="166"/>
      <c r="C478" s="167"/>
      <c r="D478" s="168"/>
      <c r="E478" s="156"/>
      <c r="F478" s="170"/>
      <c r="G478" s="5"/>
      <c r="H478" s="5"/>
      <c r="I478" s="5"/>
      <c r="J478" s="5"/>
      <c r="K478" s="5"/>
    </row>
    <row r="479" customFormat="false" ht="24" hidden="false" customHeight="true" outlineLevel="0" collapsed="false">
      <c r="A479" s="25"/>
      <c r="B479" s="166"/>
      <c r="C479" s="167"/>
      <c r="D479" s="168"/>
      <c r="E479" s="156"/>
      <c r="F479" s="169"/>
    </row>
    <row r="480" customFormat="false" ht="24" hidden="false" customHeight="true" outlineLevel="0" collapsed="false">
      <c r="A480" s="25"/>
      <c r="B480" s="166"/>
      <c r="C480" s="167"/>
      <c r="D480" s="168"/>
      <c r="E480" s="156"/>
      <c r="F480" s="169"/>
    </row>
    <row r="481" customFormat="false" ht="24" hidden="false" customHeight="true" outlineLevel="0" collapsed="false">
      <c r="A481" s="25"/>
      <c r="B481" s="166"/>
      <c r="C481" s="167"/>
      <c r="D481" s="168"/>
      <c r="E481" s="156"/>
      <c r="F481" s="169"/>
    </row>
    <row r="482" customFormat="false" ht="24" hidden="false" customHeight="true" outlineLevel="0" collapsed="false">
      <c r="A482" s="25"/>
      <c r="B482" s="166"/>
      <c r="C482" s="167"/>
      <c r="D482" s="168"/>
      <c r="E482" s="156"/>
      <c r="F482" s="169"/>
    </row>
    <row r="483" customFormat="false" ht="24" hidden="false" customHeight="true" outlineLevel="0" collapsed="false">
      <c r="A483" s="25"/>
      <c r="B483" s="166"/>
      <c r="C483" s="167"/>
      <c r="D483" s="168"/>
      <c r="E483" s="156"/>
      <c r="F483" s="169"/>
    </row>
    <row r="484" customFormat="false" ht="24" hidden="false" customHeight="true" outlineLevel="0" collapsed="false">
      <c r="A484" s="25"/>
      <c r="B484" s="166"/>
      <c r="C484" s="167"/>
      <c r="D484" s="168"/>
      <c r="E484" s="156"/>
      <c r="F484" s="169"/>
    </row>
    <row r="485" customFormat="false" ht="24" hidden="false" customHeight="true" outlineLevel="0" collapsed="false">
      <c r="A485" s="25"/>
      <c r="B485" s="166"/>
      <c r="C485" s="167"/>
      <c r="D485" s="168"/>
      <c r="E485" s="156"/>
      <c r="F485" s="169"/>
    </row>
    <row r="486" customFormat="false" ht="24" hidden="false" customHeight="true" outlineLevel="0" collapsed="false">
      <c r="A486" s="171"/>
      <c r="B486" s="166"/>
      <c r="C486" s="75"/>
      <c r="D486" s="172"/>
      <c r="E486" s="156"/>
      <c r="F486" s="169"/>
    </row>
    <row r="487" customFormat="false" ht="24" hidden="false" customHeight="true" outlineLevel="0" collapsed="false">
      <c r="A487" s="25"/>
      <c r="B487" s="166"/>
      <c r="C487" s="167"/>
      <c r="D487" s="168"/>
      <c r="E487" s="156"/>
      <c r="F487" s="169"/>
    </row>
    <row r="488" customFormat="false" ht="24" hidden="false" customHeight="true" outlineLevel="0" collapsed="false">
      <c r="A488" s="25"/>
      <c r="B488" s="166"/>
      <c r="C488" s="167"/>
      <c r="D488" s="168"/>
      <c r="E488" s="156"/>
      <c r="F488" s="169"/>
    </row>
    <row r="489" customFormat="false" ht="24" hidden="false" customHeight="true" outlineLevel="0" collapsed="false">
      <c r="A489" s="11"/>
      <c r="B489" s="173"/>
      <c r="C489" s="174"/>
      <c r="D489" s="175"/>
      <c r="E489" s="158"/>
      <c r="F489" s="176"/>
    </row>
    <row r="490" customFormat="false" ht="24" hidden="false" customHeight="true" outlineLevel="0" collapsed="false">
      <c r="A490" s="177" t="s">
        <v>190</v>
      </c>
      <c r="B490" s="177"/>
      <c r="C490" s="177"/>
      <c r="D490" s="177"/>
      <c r="E490" s="178"/>
      <c r="F490" s="179"/>
    </row>
    <row r="491" customFormat="false" ht="24" hidden="false" customHeight="true" outlineLevel="0" collapsed="false">
      <c r="B491" s="148"/>
      <c r="C491" s="148"/>
      <c r="D491" s="148"/>
    </row>
    <row r="492" customFormat="false" ht="24" hidden="false" customHeight="true" outlineLevel="0" collapsed="false">
      <c r="A492" s="135" t="s">
        <v>191</v>
      </c>
      <c r="B492" s="135"/>
      <c r="C492" s="135"/>
      <c r="D492" s="135"/>
    </row>
    <row r="493" customFormat="false" ht="27.75" hidden="false" customHeight="true" outlineLevel="0" collapsed="false">
      <c r="A493" s="180" t="s">
        <v>11</v>
      </c>
      <c r="B493" s="181" t="s">
        <v>162</v>
      </c>
      <c r="C493" s="181" t="s">
        <v>163</v>
      </c>
      <c r="D493" s="182" t="s">
        <v>192</v>
      </c>
    </row>
    <row r="494" customFormat="false" ht="24" hidden="false" customHeight="true" outlineLevel="0" collapsed="false">
      <c r="A494" s="16" t="s">
        <v>19</v>
      </c>
      <c r="B494" s="154"/>
      <c r="C494" s="154"/>
      <c r="D494" s="183"/>
    </row>
    <row r="495" customFormat="false" ht="24" hidden="false" customHeight="true" outlineLevel="0" collapsed="false">
      <c r="A495" s="25" t="s">
        <v>20</v>
      </c>
      <c r="B495" s="156"/>
      <c r="C495" s="156"/>
      <c r="D495" s="184"/>
    </row>
    <row r="496" customFormat="false" ht="24" hidden="false" customHeight="true" outlineLevel="0" collapsed="false">
      <c r="A496" s="29" t="s">
        <v>35</v>
      </c>
      <c r="B496" s="185"/>
      <c r="C496" s="185"/>
      <c r="D496" s="186"/>
    </row>
    <row r="497" customFormat="false" ht="24" hidden="false" customHeight="true" outlineLevel="0" collapsed="false">
      <c r="A497" s="16" t="s">
        <v>22</v>
      </c>
      <c r="B497" s="154"/>
      <c r="C497" s="154"/>
      <c r="D497" s="183"/>
    </row>
    <row r="498" customFormat="false" ht="24" hidden="false" customHeight="true" outlineLevel="0" collapsed="false">
      <c r="A498" s="25" t="s">
        <v>23</v>
      </c>
      <c r="B498" s="156"/>
      <c r="C498" s="156"/>
      <c r="D498" s="184"/>
    </row>
    <row r="499" customFormat="false" ht="24" hidden="false" customHeight="true" outlineLevel="0" collapsed="false">
      <c r="A499" s="11" t="s">
        <v>24</v>
      </c>
      <c r="B499" s="158"/>
      <c r="C499" s="158"/>
      <c r="D499" s="187"/>
    </row>
    <row r="501" customFormat="false" ht="24" hidden="false" customHeight="true" outlineLevel="0" collapsed="false">
      <c r="A501" s="188" t="s">
        <v>172</v>
      </c>
      <c r="B501" s="188"/>
      <c r="C501" s="188"/>
      <c r="D501" s="188"/>
    </row>
    <row r="502" customFormat="false" ht="39.75" hidden="false" customHeight="true" outlineLevel="0" collapsed="false">
      <c r="A502" s="151" t="s">
        <v>11</v>
      </c>
      <c r="B502" s="189" t="s">
        <v>193</v>
      </c>
      <c r="C502" s="189" t="s">
        <v>194</v>
      </c>
      <c r="D502" s="153" t="s">
        <v>18</v>
      </c>
    </row>
    <row r="503" customFormat="false" ht="24" hidden="false" customHeight="true" outlineLevel="0" collapsed="false">
      <c r="A503" s="16" t="s">
        <v>19</v>
      </c>
      <c r="B503" s="190" t="n">
        <f aca="false">C467</f>
        <v>0</v>
      </c>
      <c r="C503" s="190" t="n">
        <f aca="false">D494</f>
        <v>0</v>
      </c>
      <c r="D503" s="183" t="n">
        <f aca="false">SUM(B503:C503)</f>
        <v>0</v>
      </c>
    </row>
    <row r="504" customFormat="false" ht="24" hidden="false" customHeight="true" outlineLevel="0" collapsed="false">
      <c r="A504" s="25" t="s">
        <v>20</v>
      </c>
      <c r="B504" s="191" t="n">
        <f aca="false">C468</f>
        <v>0</v>
      </c>
      <c r="C504" s="191" t="n">
        <f aca="false">D495</f>
        <v>0</v>
      </c>
      <c r="D504" s="184" t="n">
        <f aca="false">SUM(B504:C504)</f>
        <v>0</v>
      </c>
    </row>
    <row r="505" customFormat="false" ht="24" hidden="false" customHeight="true" outlineLevel="0" collapsed="false">
      <c r="A505" s="29" t="s">
        <v>35</v>
      </c>
      <c r="B505" s="192" t="n">
        <f aca="false">C469</f>
        <v>0</v>
      </c>
      <c r="C505" s="192" t="n">
        <f aca="false">D496</f>
        <v>0</v>
      </c>
      <c r="D505" s="186" t="n">
        <f aca="false">SUM(B505:C505)</f>
        <v>0</v>
      </c>
    </row>
    <row r="506" customFormat="false" ht="24" hidden="false" customHeight="true" outlineLevel="0" collapsed="false">
      <c r="A506" s="16" t="s">
        <v>22</v>
      </c>
      <c r="B506" s="190" t="n">
        <f aca="false">C470</f>
        <v>0</v>
      </c>
      <c r="C506" s="190" t="n">
        <f aca="false">D497</f>
        <v>0</v>
      </c>
      <c r="D506" s="183" t="n">
        <f aca="false">SUM(B506:C506)</f>
        <v>0</v>
      </c>
    </row>
    <row r="507" customFormat="false" ht="24" hidden="false" customHeight="true" outlineLevel="0" collapsed="false">
      <c r="A507" s="25" t="s">
        <v>23</v>
      </c>
      <c r="B507" s="191" t="n">
        <f aca="false">C471</f>
        <v>0</v>
      </c>
      <c r="C507" s="191" t="n">
        <f aca="false">D498</f>
        <v>0</v>
      </c>
      <c r="D507" s="184" t="n">
        <f aca="false">SUM(B507:C507)</f>
        <v>0</v>
      </c>
    </row>
    <row r="508" customFormat="false" ht="24" hidden="false" customHeight="true" outlineLevel="0" collapsed="false">
      <c r="A508" s="11" t="s">
        <v>24</v>
      </c>
      <c r="B508" s="193" t="n">
        <f aca="false">C472</f>
        <v>0</v>
      </c>
      <c r="C508" s="193" t="n">
        <f aca="false">D499</f>
        <v>0</v>
      </c>
      <c r="D508" s="187" t="n">
        <f aca="false">SUM(B508:C508)</f>
        <v>0</v>
      </c>
      <c r="H508" s="5"/>
    </row>
    <row r="510" customFormat="false" ht="24" hidden="false" customHeight="true" outlineLevel="0" collapsed="false">
      <c r="A510" s="6" t="s">
        <v>195</v>
      </c>
      <c r="B510" s="6"/>
      <c r="C510" s="6"/>
      <c r="D510" s="6"/>
      <c r="E510" s="6"/>
      <c r="F510" s="6"/>
      <c r="G510" s="6"/>
      <c r="H510" s="6"/>
    </row>
    <row r="511" customFormat="false" ht="24" hidden="false" customHeight="true" outlineLevel="0" collapsed="false">
      <c r="A511" s="194"/>
      <c r="B511" s="194"/>
      <c r="C511" s="194"/>
      <c r="D511" s="194"/>
      <c r="E511" s="194"/>
      <c r="F511" s="194"/>
    </row>
    <row r="512" customFormat="false" ht="49.5" hidden="false" customHeight="true" outlineLevel="0" collapsed="false">
      <c r="A512" s="195" t="s">
        <v>196</v>
      </c>
      <c r="B512" s="195"/>
      <c r="C512" s="53"/>
      <c r="D512" s="53"/>
      <c r="E512" s="53"/>
      <c r="F512" s="53"/>
    </row>
    <row r="513" customFormat="false" ht="24" hidden="false" customHeight="true" outlineLevel="0" collapsed="false">
      <c r="A513" s="171" t="s">
        <v>197</v>
      </c>
      <c r="B513" s="196"/>
      <c r="C513" s="53"/>
      <c r="D513" s="53"/>
      <c r="E513" s="53"/>
      <c r="F513" s="53"/>
    </row>
    <row r="514" customFormat="false" ht="24" hidden="false" customHeight="true" outlineLevel="0" collapsed="false">
      <c r="A514" s="171" t="s">
        <v>198</v>
      </c>
      <c r="B514" s="196"/>
      <c r="C514" s="53"/>
      <c r="D514" s="53"/>
      <c r="E514" s="53"/>
      <c r="F514" s="53"/>
    </row>
    <row r="515" customFormat="false" ht="24" hidden="false" customHeight="true" outlineLevel="0" collapsed="false">
      <c r="A515" s="80" t="s">
        <v>199</v>
      </c>
      <c r="B515" s="197"/>
      <c r="C515" s="53"/>
      <c r="D515" s="53"/>
      <c r="E515" s="53"/>
      <c r="F515" s="53"/>
    </row>
    <row r="517" customFormat="false" ht="24" hidden="false" customHeight="true" outlineLevel="0" collapsed="false">
      <c r="A517" s="8" t="s">
        <v>195</v>
      </c>
      <c r="B517" s="8"/>
      <c r="C517" s="8"/>
      <c r="D517" s="8"/>
    </row>
    <row r="518" customFormat="false" ht="24" hidden="false" customHeight="true" outlineLevel="0" collapsed="false">
      <c r="A518" s="54" t="s">
        <v>11</v>
      </c>
      <c r="B518" s="55" t="s">
        <v>12</v>
      </c>
      <c r="C518" s="55" t="s">
        <v>13</v>
      </c>
      <c r="D518" s="57" t="s">
        <v>18</v>
      </c>
    </row>
    <row r="519" customFormat="false" ht="24" hidden="false" customHeight="true" outlineLevel="0" collapsed="false">
      <c r="A519" s="16" t="s">
        <v>19</v>
      </c>
      <c r="B519" s="198" t="n">
        <f aca="false">G70+E255+E359+D443+D503</f>
        <v>0</v>
      </c>
      <c r="C519" s="18" t="n">
        <f aca="false">((1+$B$513)/(1-$B$514-$B$515))-1</f>
        <v>0</v>
      </c>
      <c r="D519" s="24" t="n">
        <f aca="false">B519*C519</f>
        <v>0</v>
      </c>
    </row>
    <row r="520" customFormat="false" ht="24" hidden="false" customHeight="true" outlineLevel="0" collapsed="false">
      <c r="A520" s="25" t="s">
        <v>20</v>
      </c>
      <c r="B520" s="199" t="n">
        <f aca="false">G71+E256+E360+D444+D504</f>
        <v>0</v>
      </c>
      <c r="C520" s="62" t="n">
        <f aca="false">((1+$B$513)/(1-$B$514-$B$515))-1</f>
        <v>0</v>
      </c>
      <c r="D520" s="28" t="n">
        <f aca="false">B520*C520</f>
        <v>0</v>
      </c>
    </row>
    <row r="521" customFormat="false" ht="24" hidden="false" customHeight="true" outlineLevel="0" collapsed="false">
      <c r="A521" s="29" t="s">
        <v>35</v>
      </c>
      <c r="B521" s="200" t="n">
        <f aca="false">G72+E257+E361+D445+D505</f>
        <v>0</v>
      </c>
      <c r="C521" s="63" t="n">
        <f aca="false">((1+$B$513)/(1-$B$514-$B$515))-1</f>
        <v>0</v>
      </c>
      <c r="D521" s="32" t="n">
        <f aca="false">B521*C521</f>
        <v>0</v>
      </c>
    </row>
    <row r="522" customFormat="false" ht="24" hidden="false" customHeight="true" outlineLevel="0" collapsed="false">
      <c r="A522" s="16" t="s">
        <v>22</v>
      </c>
      <c r="B522" s="198" t="n">
        <f aca="false">G73+E258+E362+D446+D506</f>
        <v>0</v>
      </c>
      <c r="C522" s="18" t="n">
        <f aca="false">((1+$B$513)/(1-$B$514-$B$515))-1</f>
        <v>0</v>
      </c>
      <c r="D522" s="24" t="n">
        <f aca="false">B522*C522</f>
        <v>0</v>
      </c>
    </row>
    <row r="523" customFormat="false" ht="24" hidden="false" customHeight="true" outlineLevel="0" collapsed="false">
      <c r="A523" s="25" t="s">
        <v>23</v>
      </c>
      <c r="B523" s="199" t="n">
        <f aca="false">G74+E259+E363+D447+D507</f>
        <v>0</v>
      </c>
      <c r="C523" s="62" t="n">
        <f aca="false">((1+$B$513)/(1-$B$514-$B$515))-1</f>
        <v>0</v>
      </c>
      <c r="D523" s="28" t="n">
        <f aca="false">B523*C523</f>
        <v>0</v>
      </c>
    </row>
    <row r="524" customFormat="false" ht="24" hidden="false" customHeight="true" outlineLevel="0" collapsed="false">
      <c r="A524" s="11" t="s">
        <v>24</v>
      </c>
      <c r="B524" s="201" t="n">
        <f aca="false">G75+E260+E364+D448+D508</f>
        <v>0</v>
      </c>
      <c r="C524" s="21" t="n">
        <f aca="false">((1+$B$513)/(1-$B$514-$B$515))-1</f>
        <v>0</v>
      </c>
      <c r="D524" s="12" t="n">
        <f aca="false">B524*C524</f>
        <v>0</v>
      </c>
      <c r="H524" s="5"/>
    </row>
    <row r="526" customFormat="false" ht="24" hidden="false" customHeight="true" outlineLevel="0" collapsed="false">
      <c r="A526" s="6" t="s">
        <v>200</v>
      </c>
      <c r="B526" s="6"/>
      <c r="C526" s="6"/>
      <c r="D526" s="6"/>
      <c r="E526" s="6"/>
      <c r="F526" s="6"/>
      <c r="G526" s="6"/>
      <c r="H526" s="6"/>
    </row>
    <row r="527" customFormat="false" ht="51" hidden="false" customHeight="true" outlineLevel="0" collapsed="false">
      <c r="A527" s="3" t="s">
        <v>201</v>
      </c>
      <c r="B527" s="3"/>
      <c r="C527" s="3"/>
      <c r="D527" s="3"/>
      <c r="E527" s="3"/>
      <c r="F527" s="3"/>
    </row>
    <row r="529" customFormat="false" ht="24" hidden="false" customHeight="true" outlineLevel="0" collapsed="false">
      <c r="A529" s="8" t="s">
        <v>202</v>
      </c>
      <c r="B529" s="8"/>
      <c r="C529" s="8"/>
      <c r="D529" s="8"/>
    </row>
    <row r="530" customFormat="false" ht="24" hidden="false" customHeight="true" outlineLevel="0" collapsed="false">
      <c r="A530" s="13" t="s">
        <v>11</v>
      </c>
      <c r="B530" s="14" t="s">
        <v>12</v>
      </c>
      <c r="C530" s="14" t="s">
        <v>203</v>
      </c>
      <c r="D530" s="15" t="s">
        <v>18</v>
      </c>
    </row>
    <row r="531" customFormat="false" ht="24" hidden="false" customHeight="true" outlineLevel="0" collapsed="false">
      <c r="A531" s="16" t="s">
        <v>22</v>
      </c>
      <c r="B531" s="17" t="n">
        <f aca="false">G73+E258+E362+D446+D506+D522</f>
        <v>0</v>
      </c>
      <c r="C531" s="36" t="n">
        <v>40</v>
      </c>
      <c r="D531" s="24" t="n">
        <f aca="false">B531/C531</f>
        <v>0</v>
      </c>
    </row>
    <row r="532" customFormat="false" ht="24" hidden="false" customHeight="true" outlineLevel="0" collapsed="false">
      <c r="A532" s="25" t="s">
        <v>23</v>
      </c>
      <c r="B532" s="26" t="n">
        <f aca="false">G74+E259+E363+D447+D507+D523</f>
        <v>0</v>
      </c>
      <c r="C532" s="38" t="n">
        <f aca="false">C531</f>
        <v>40</v>
      </c>
      <c r="D532" s="28" t="n">
        <f aca="false">B532/C532</f>
        <v>0</v>
      </c>
    </row>
    <row r="533" customFormat="false" ht="24" hidden="false" customHeight="true" outlineLevel="0" collapsed="false">
      <c r="A533" s="11" t="s">
        <v>24</v>
      </c>
      <c r="B533" s="20" t="n">
        <f aca="false">G75+E260+E364+D448+D508+D524</f>
        <v>0</v>
      </c>
      <c r="C533" s="40" t="n">
        <f aca="false">C532</f>
        <v>40</v>
      </c>
      <c r="D533" s="12" t="n">
        <f aca="false">B533/C533</f>
        <v>0</v>
      </c>
      <c r="H533" s="5"/>
    </row>
    <row r="535" customFormat="false" ht="24" hidden="false" customHeight="true" outlineLevel="0" collapsed="false">
      <c r="A535" s="6" t="s">
        <v>204</v>
      </c>
      <c r="B535" s="6"/>
      <c r="C535" s="6"/>
      <c r="D535" s="6"/>
      <c r="E535" s="6"/>
      <c r="F535" s="6"/>
      <c r="G535" s="6"/>
      <c r="H535" s="6"/>
    </row>
    <row r="537" customFormat="false" ht="24" hidden="false" customHeight="true" outlineLevel="0" collapsed="false">
      <c r="A537" s="134" t="s">
        <v>205</v>
      </c>
      <c r="B537" s="134"/>
      <c r="C537" s="134"/>
      <c r="D537" s="134"/>
    </row>
    <row r="538" customFormat="false" ht="24" hidden="false" customHeight="true" outlineLevel="0" collapsed="false">
      <c r="A538" s="202" t="s">
        <v>206</v>
      </c>
      <c r="B538" s="14" t="s">
        <v>207</v>
      </c>
      <c r="C538" s="14" t="s">
        <v>208</v>
      </c>
      <c r="D538" s="15" t="s">
        <v>209</v>
      </c>
    </row>
    <row r="539" customFormat="false" ht="31.5" hidden="false" customHeight="true" outlineLevel="0" collapsed="false">
      <c r="A539" s="104" t="s">
        <v>210</v>
      </c>
      <c r="B539" s="17" t="n">
        <f aca="false">G70</f>
        <v>0</v>
      </c>
      <c r="C539" s="17" t="n">
        <f aca="false">G71</f>
        <v>0</v>
      </c>
      <c r="D539" s="19" t="n">
        <f aca="false">G72</f>
        <v>0</v>
      </c>
    </row>
    <row r="540" customFormat="false" ht="31.5" hidden="false" customHeight="true" outlineLevel="0" collapsed="false">
      <c r="A540" s="87" t="s">
        <v>211</v>
      </c>
      <c r="B540" s="26" t="n">
        <f aca="false">E255</f>
        <v>0</v>
      </c>
      <c r="C540" s="26" t="n">
        <f aca="false">E256</f>
        <v>0</v>
      </c>
      <c r="D540" s="203" t="n">
        <f aca="false">E257</f>
        <v>0</v>
      </c>
    </row>
    <row r="541" customFormat="false" ht="31.5" hidden="false" customHeight="true" outlineLevel="0" collapsed="false">
      <c r="A541" s="87" t="s">
        <v>212</v>
      </c>
      <c r="B541" s="26" t="n">
        <f aca="false">E359</f>
        <v>0</v>
      </c>
      <c r="C541" s="26" t="n">
        <f aca="false">E360</f>
        <v>0</v>
      </c>
      <c r="D541" s="203" t="n">
        <f aca="false">E361</f>
        <v>0</v>
      </c>
    </row>
    <row r="542" customFormat="false" ht="31.5" hidden="false" customHeight="true" outlineLevel="0" collapsed="false">
      <c r="A542" s="87" t="s">
        <v>213</v>
      </c>
      <c r="B542" s="26" t="n">
        <f aca="false">D443</f>
        <v>0</v>
      </c>
      <c r="C542" s="26" t="n">
        <f aca="false">D444</f>
        <v>0</v>
      </c>
      <c r="D542" s="203" t="n">
        <f aca="false">D445</f>
        <v>0</v>
      </c>
    </row>
    <row r="543" customFormat="false" ht="31.5" hidden="false" customHeight="true" outlineLevel="0" collapsed="false">
      <c r="A543" s="87" t="s">
        <v>214</v>
      </c>
      <c r="B543" s="26" t="n">
        <f aca="false">D503</f>
        <v>0</v>
      </c>
      <c r="C543" s="26" t="n">
        <f aca="false">D504</f>
        <v>0</v>
      </c>
      <c r="D543" s="203" t="n">
        <f aca="false">D505</f>
        <v>0</v>
      </c>
    </row>
    <row r="544" customFormat="false" ht="31.5" hidden="false" customHeight="true" outlineLevel="0" collapsed="false">
      <c r="A544" s="87" t="s">
        <v>215</v>
      </c>
      <c r="B544" s="26" t="n">
        <f aca="false">D519</f>
        <v>0</v>
      </c>
      <c r="C544" s="26" t="n">
        <f aca="false">D520</f>
        <v>0</v>
      </c>
      <c r="D544" s="203" t="n">
        <f aca="false">D521</f>
        <v>0</v>
      </c>
    </row>
    <row r="545" customFormat="false" ht="31.5" hidden="false" customHeight="true" outlineLevel="0" collapsed="false">
      <c r="A545" s="87" t="s">
        <v>216</v>
      </c>
      <c r="B545" s="26" t="n">
        <f aca="false">D531</f>
        <v>0</v>
      </c>
      <c r="C545" s="26" t="n">
        <f aca="false">D532</f>
        <v>0</v>
      </c>
      <c r="D545" s="203" t="n">
        <f aca="false">D533</f>
        <v>0</v>
      </c>
    </row>
    <row r="546" customFormat="false" ht="31.5" hidden="false" customHeight="true" outlineLevel="0" collapsed="false">
      <c r="A546" s="204" t="s">
        <v>217</v>
      </c>
      <c r="B546" s="205" t="n">
        <f aca="false">SUM(B539:B545)</f>
        <v>0</v>
      </c>
      <c r="C546" s="205" t="n">
        <f aca="false">SUM(C539:C545)</f>
        <v>0</v>
      </c>
      <c r="D546" s="206" t="n">
        <f aca="false">SUM(D539:D545)</f>
        <v>0</v>
      </c>
    </row>
    <row r="547" customFormat="false" ht="31.5" hidden="false" customHeight="true" outlineLevel="0" collapsed="false">
      <c r="A547" s="122" t="s">
        <v>218</v>
      </c>
      <c r="B547" s="207" t="n">
        <f aca="false">B546*2</f>
        <v>0</v>
      </c>
      <c r="C547" s="207" t="n">
        <f aca="false">C546*2</f>
        <v>0</v>
      </c>
      <c r="D547" s="208" t="n">
        <f aca="false">D546*1</f>
        <v>0</v>
      </c>
    </row>
    <row r="548" customFormat="false" ht="24" hidden="false" customHeight="true" outlineLevel="0" collapsed="false">
      <c r="A548" s="209"/>
    </row>
    <row r="549" customFormat="false" ht="24" hidden="false" customHeight="true" outlineLevel="0" collapsed="false">
      <c r="A549" s="209"/>
    </row>
    <row r="550" customFormat="false" ht="24" hidden="false" customHeight="true" outlineLevel="0" collapsed="false">
      <c r="A550" s="209"/>
    </row>
  </sheetData>
  <mergeCells count="110">
    <mergeCell ref="A1:H1"/>
    <mergeCell ref="A2:H2"/>
    <mergeCell ref="A3:H3"/>
    <mergeCell ref="A5:H5"/>
    <mergeCell ref="A6:H6"/>
    <mergeCell ref="A8:H8"/>
    <mergeCell ref="A9:H9"/>
    <mergeCell ref="A11:B11"/>
    <mergeCell ref="A15:H15"/>
    <mergeCell ref="A16:H16"/>
    <mergeCell ref="A18:D18"/>
    <mergeCell ref="A23:H23"/>
    <mergeCell ref="A24:H24"/>
    <mergeCell ref="A26:D26"/>
    <mergeCell ref="A36:H36"/>
    <mergeCell ref="A37:H37"/>
    <mergeCell ref="A39:E39"/>
    <mergeCell ref="A43:E43"/>
    <mergeCell ref="A48:D48"/>
    <mergeCell ref="A53:D53"/>
    <mergeCell ref="A54:F54"/>
    <mergeCell ref="A56:D56"/>
    <mergeCell ref="A65:H65"/>
    <mergeCell ref="A66:H66"/>
    <mergeCell ref="A68:G68"/>
    <mergeCell ref="A77:H77"/>
    <mergeCell ref="A79:H79"/>
    <mergeCell ref="A81:D81"/>
    <mergeCell ref="A90:D90"/>
    <mergeCell ref="A99:E99"/>
    <mergeCell ref="A108:E108"/>
    <mergeCell ref="A117:H117"/>
    <mergeCell ref="A118:H118"/>
    <mergeCell ref="A120:B120"/>
    <mergeCell ref="A132:D132"/>
    <mergeCell ref="A141:D141"/>
    <mergeCell ref="A150:D150"/>
    <mergeCell ref="A159:H159"/>
    <mergeCell ref="A160:H160"/>
    <mergeCell ref="A162:F162"/>
    <mergeCell ref="A164:E164"/>
    <mergeCell ref="A173:E173"/>
    <mergeCell ref="A182:D182"/>
    <mergeCell ref="A191:F191"/>
    <mergeCell ref="A193:D193"/>
    <mergeCell ref="A202:D202"/>
    <mergeCell ref="A211:D211"/>
    <mergeCell ref="A220:H220"/>
    <mergeCell ref="A222:D222"/>
    <mergeCell ref="A231:H231"/>
    <mergeCell ref="A233:D233"/>
    <mergeCell ref="A242:F242"/>
    <mergeCell ref="A251:H251"/>
    <mergeCell ref="A253:E253"/>
    <mergeCell ref="A262:H262"/>
    <mergeCell ref="A263:H263"/>
    <mergeCell ref="A265:B265"/>
    <mergeCell ref="A274:H274"/>
    <mergeCell ref="A275:H275"/>
    <mergeCell ref="A277:D277"/>
    <mergeCell ref="A286:D286"/>
    <mergeCell ref="A295:D295"/>
    <mergeCell ref="A304:H304"/>
    <mergeCell ref="A305:H305"/>
    <mergeCell ref="A307:D307"/>
    <mergeCell ref="A316:D316"/>
    <mergeCell ref="A325:D325"/>
    <mergeCell ref="A334:H334"/>
    <mergeCell ref="A335:H335"/>
    <mergeCell ref="A337:E337"/>
    <mergeCell ref="A346:D346"/>
    <mergeCell ref="A355:H355"/>
    <mergeCell ref="A357:E357"/>
    <mergeCell ref="A366:H366"/>
    <mergeCell ref="A367:H367"/>
    <mergeCell ref="A369:G369"/>
    <mergeCell ref="A370:G370"/>
    <mergeCell ref="A371:A372"/>
    <mergeCell ref="B371:B372"/>
    <mergeCell ref="C371:C372"/>
    <mergeCell ref="A386:D386"/>
    <mergeCell ref="A387:A388"/>
    <mergeCell ref="B387:D387"/>
    <mergeCell ref="A403:H403"/>
    <mergeCell ref="A404:H404"/>
    <mergeCell ref="A406:D406"/>
    <mergeCell ref="A415:E415"/>
    <mergeCell ref="A424:H424"/>
    <mergeCell ref="A425:H425"/>
    <mergeCell ref="A427:D427"/>
    <mergeCell ref="A433:D433"/>
    <mergeCell ref="A439:H439"/>
    <mergeCell ref="A441:D441"/>
    <mergeCell ref="A450:H450"/>
    <mergeCell ref="A452:D452"/>
    <mergeCell ref="A463:C463"/>
    <mergeCell ref="A465:C465"/>
    <mergeCell ref="A474:F474"/>
    <mergeCell ref="A490:D490"/>
    <mergeCell ref="A492:D492"/>
    <mergeCell ref="A501:D501"/>
    <mergeCell ref="A510:H510"/>
    <mergeCell ref="A511:F511"/>
    <mergeCell ref="A512:B512"/>
    <mergeCell ref="A517:D517"/>
    <mergeCell ref="A526:H526"/>
    <mergeCell ref="A527:F527"/>
    <mergeCell ref="A529:D529"/>
    <mergeCell ref="A535:H535"/>
    <mergeCell ref="A537:D53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H1048576"/>
  <sheetViews>
    <sheetView showFormulas="false" showGridLines="true" showRowColHeaders="true" showZeros="true" rightToLeft="false" tabSelected="true" showOutlineSymbols="true" defaultGridColor="true" view="normal" topLeftCell="A160" colorId="64" zoomScale="100" zoomScaleNormal="100" zoomScalePageLayoutView="100" workbookViewId="0">
      <selection pane="topLeft" activeCell="H136" activeCellId="0" sqref="H136"/>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0.03"/>
    <col collapsed="false" customWidth="true" hidden="true" outlineLevel="0" max="6" min="6" style="210" width="15.16"/>
    <col collapsed="false" customWidth="true" hidden="true" outlineLevel="0" max="7" min="7" style="210" width="29.63"/>
    <col collapsed="false" customWidth="true" hidden="false" outlineLevel="0" max="8" min="8" style="210" width="15.72"/>
    <col collapsed="false" customWidth="true" hidden="false" outlineLevel="0" max="9" min="9" style="210" width="15.44"/>
    <col collapsed="false" customWidth="true" hidden="false" outlineLevel="0" max="10" min="10" style="210" width="13.22"/>
    <col collapsed="false" customWidth="true" hidden="false" outlineLevel="0" max="11" min="11" style="210" width="12.51"/>
    <col collapsed="false" customWidth="true" hidden="false" outlineLevel="0" max="12" min="12" style="210" width="13.35"/>
    <col collapsed="false" customWidth="true" hidden="false" outlineLevel="0" max="13" min="13" style="210" width="19.75"/>
    <col collapsed="false" customWidth="true" hidden="false" outlineLevel="0" max="14" min="14" style="210" width="19.33"/>
    <col collapsed="false" customWidth="false" hidden="false" outlineLevel="0" max="1020" min="15" style="210" width="9.14"/>
    <col collapsed="false" customWidth="true" hidden="false" outlineLevel="0" max="16384" min="16381" style="211" width="11.53"/>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236</v>
      </c>
      <c r="D11" s="222"/>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242</v>
      </c>
      <c r="D13" s="218"/>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v>1965.09</v>
      </c>
    </row>
    <row r="23" customFormat="false" ht="12.75" hidden="false" customHeight="true" outlineLevel="0" collapsed="false">
      <c r="A23" s="216" t="n">
        <v>1</v>
      </c>
      <c r="B23" s="216" t="s">
        <v>258</v>
      </c>
      <c r="C23" s="216"/>
      <c r="D23" s="216" t="s">
        <v>259</v>
      </c>
      <c r="F23" s="225"/>
      <c r="G23" s="210" t="n">
        <v>200</v>
      </c>
    </row>
    <row r="24" customFormat="false" ht="12.75" hidden="false" customHeight="true" outlineLevel="0" collapsed="false">
      <c r="A24" s="228" t="s">
        <v>221</v>
      </c>
      <c r="B24" s="229" t="s">
        <v>260</v>
      </c>
      <c r="C24" s="229"/>
      <c r="D24" s="230" t="n">
        <v>0</v>
      </c>
      <c r="F24" s="231" t="n">
        <f aca="false">F22/220</f>
        <v>8.93222727272727</v>
      </c>
      <c r="G24" s="232" t="n">
        <f aca="false">F24*G23</f>
        <v>1786.44545454545</v>
      </c>
    </row>
    <row r="25" customFormat="false" ht="12.75" hidden="false" customHeight="true" outlineLevel="0" collapsed="false">
      <c r="A25" s="228" t="s">
        <v>224</v>
      </c>
      <c r="B25" s="229" t="s">
        <v>261</v>
      </c>
      <c r="C25" s="229"/>
      <c r="D25" s="230" t="n">
        <v>0</v>
      </c>
    </row>
    <row r="26" customFormat="false" ht="15" hidden="false" customHeight="true" outlineLevel="0" collapsed="false">
      <c r="A26" s="228" t="s">
        <v>227</v>
      </c>
      <c r="B26" s="217" t="s">
        <v>262</v>
      </c>
      <c r="C26" s="217"/>
      <c r="D26" s="230" t="n">
        <f aca="false">(D24/200)*1.5*30</f>
        <v>0</v>
      </c>
      <c r="H26" s="233"/>
    </row>
    <row r="27" customFormat="false" ht="15" hidden="false" customHeight="true" outlineLevel="0" collapsed="false">
      <c r="A27" s="228" t="s">
        <v>229</v>
      </c>
      <c r="B27" s="217" t="s">
        <v>263</v>
      </c>
      <c r="C27" s="217"/>
      <c r="D27" s="230" t="n">
        <f aca="false">(D24/200)*2*12</f>
        <v>0</v>
      </c>
    </row>
    <row r="28" customFormat="false" ht="12.75" hidden="false" customHeight="true" outlineLevel="0" collapsed="false">
      <c r="A28" s="216" t="s">
        <v>41</v>
      </c>
      <c r="B28" s="216"/>
      <c r="C28" s="216"/>
      <c r="D28" s="234" t="n">
        <f aca="false">SUM(D24:D27)</f>
        <v>0</v>
      </c>
    </row>
    <row r="29" customFormat="false" ht="24.75" hidden="false" customHeight="true" outlineLevel="0" collapsed="false">
      <c r="A29" s="229" t="s">
        <v>264</v>
      </c>
      <c r="B29" s="229"/>
      <c r="C29" s="229"/>
      <c r="D29" s="229"/>
    </row>
    <row r="30" customFormat="false" ht="35.05" hidden="false" customHeight="true" outlineLevel="0" collapsed="false">
      <c r="A30" s="235" t="s">
        <v>265</v>
      </c>
      <c r="B30" s="235"/>
      <c r="C30" s="235"/>
      <c r="D30" s="235"/>
    </row>
    <row r="31" customFormat="false" ht="37.5" hidden="false" customHeight="true" outlineLevel="0" collapsed="false">
      <c r="A31" s="236" t="s">
        <v>266</v>
      </c>
      <c r="B31" s="236"/>
      <c r="C31" s="236"/>
      <c r="D31" s="236"/>
    </row>
    <row r="32" customFormat="false" ht="37.5" hidden="false" customHeight="true" outlineLevel="0" collapsed="false">
      <c r="A32" s="236" t="s">
        <v>267</v>
      </c>
      <c r="B32" s="236"/>
      <c r="C32" s="236"/>
      <c r="D32" s="236"/>
    </row>
    <row r="33" customFormat="false" ht="15" hidden="false" customHeight="false" outlineLevel="0" collapsed="false">
      <c r="A33" s="237"/>
      <c r="B33" s="237"/>
      <c r="C33" s="237"/>
      <c r="D33" s="238"/>
    </row>
    <row r="34" customFormat="false" ht="15" hidden="false" customHeight="false" outlineLevel="0" collapsed="false">
      <c r="A34" s="224" t="s">
        <v>268</v>
      </c>
      <c r="B34" s="224"/>
      <c r="C34" s="224"/>
      <c r="D34" s="224"/>
    </row>
    <row r="35" customFormat="false" ht="15" hidden="false" customHeight="false" outlineLevel="0" collapsed="false">
      <c r="A35" s="237"/>
      <c r="B35" s="237"/>
      <c r="C35" s="237"/>
      <c r="D35" s="238"/>
    </row>
    <row r="36" customFormat="false" ht="15" hidden="false" customHeight="false" outlineLevel="0" collapsed="false">
      <c r="A36" s="239" t="s">
        <v>269</v>
      </c>
      <c r="B36" s="239"/>
      <c r="C36" s="240" t="s">
        <v>270</v>
      </c>
      <c r="D36" s="241" t="n">
        <f aca="false">D28</f>
        <v>0</v>
      </c>
    </row>
    <row r="37" customFormat="false" ht="15" hidden="false" customHeight="false" outlineLevel="0" collapsed="false">
      <c r="A37" s="239"/>
      <c r="B37" s="239"/>
      <c r="C37" s="240" t="s">
        <v>64</v>
      </c>
      <c r="D37" s="242" t="n">
        <f aca="false">SUM(D36)</f>
        <v>0</v>
      </c>
    </row>
    <row r="38" customFormat="false" ht="15" hidden="false" customHeight="false" outlineLevel="0" collapsed="false">
      <c r="A38" s="91"/>
      <c r="B38" s="243"/>
      <c r="C38" s="243"/>
      <c r="D38" s="243"/>
    </row>
    <row r="39" customFormat="false" ht="15" hidden="false" customHeight="false" outlineLevel="0" collapsed="false">
      <c r="A39" s="244" t="s">
        <v>271</v>
      </c>
      <c r="B39" s="244"/>
      <c r="C39" s="244"/>
      <c r="D39" s="244"/>
    </row>
    <row r="40" customFormat="false" ht="15" hidden="false" customHeight="false" outlineLevel="0" collapsed="false">
      <c r="A40" s="243"/>
      <c r="B40" s="243"/>
      <c r="C40" s="243"/>
      <c r="D40" s="243"/>
    </row>
    <row r="41" customFormat="false" ht="15" hidden="false" customHeight="false" outlineLevel="0" collapsed="false">
      <c r="A41" s="216" t="s">
        <v>272</v>
      </c>
      <c r="B41" s="245" t="s">
        <v>273</v>
      </c>
      <c r="C41" s="216" t="s">
        <v>274</v>
      </c>
      <c r="D41" s="216" t="s">
        <v>259</v>
      </c>
    </row>
    <row r="42" customFormat="false" ht="15" hidden="false" customHeight="false" outlineLevel="0" collapsed="false">
      <c r="A42" s="228" t="s">
        <v>221</v>
      </c>
      <c r="B42" s="217" t="s">
        <v>275</v>
      </c>
      <c r="C42" s="246" t="n">
        <v>0.08333</v>
      </c>
      <c r="D42" s="230" t="n">
        <f aca="false">ROUND($D$37*C42,2)</f>
        <v>0</v>
      </c>
    </row>
    <row r="43" customFormat="false" ht="15" hidden="false" customHeight="false" outlineLevel="0" collapsed="false">
      <c r="A43" s="228" t="s">
        <v>224</v>
      </c>
      <c r="B43" s="217" t="s">
        <v>50</v>
      </c>
      <c r="C43" s="246" t="n">
        <v>0.08333</v>
      </c>
      <c r="D43" s="230" t="n">
        <f aca="false">ROUND($D$37*C43,2)</f>
        <v>0</v>
      </c>
    </row>
    <row r="44" customFormat="false" ht="15" hidden="false" customHeight="false" outlineLevel="0" collapsed="false">
      <c r="A44" s="228" t="s">
        <v>227</v>
      </c>
      <c r="B44" s="217" t="s">
        <v>276</v>
      </c>
      <c r="C44" s="247" t="n">
        <v>0.027778</v>
      </c>
      <c r="D44" s="230" t="n">
        <f aca="false">ROUND($D$37*C44,2)</f>
        <v>0</v>
      </c>
    </row>
    <row r="45" customFormat="false" ht="12.75" hidden="false" customHeight="true" outlineLevel="0" collapsed="false">
      <c r="A45" s="248" t="s">
        <v>41</v>
      </c>
      <c r="B45" s="248"/>
      <c r="C45" s="248"/>
      <c r="D45" s="234" t="n">
        <f aca="false">SUM(D42:D44)</f>
        <v>0</v>
      </c>
    </row>
    <row r="46" customFormat="false" ht="44.25" hidden="false" customHeight="true" outlineLevel="0" collapsed="false">
      <c r="A46" s="229" t="s">
        <v>277</v>
      </c>
      <c r="B46" s="229"/>
      <c r="C46" s="229"/>
      <c r="D46" s="229"/>
    </row>
    <row r="47" customFormat="false" ht="15" hidden="false" customHeight="false" outlineLevel="0" collapsed="false">
      <c r="A47" s="237"/>
      <c r="B47" s="237"/>
      <c r="C47" s="237"/>
      <c r="D47" s="249"/>
    </row>
    <row r="48" customFormat="false" ht="15" hidden="false" customHeight="false" outlineLevel="0" collapsed="false">
      <c r="A48" s="239" t="s">
        <v>278</v>
      </c>
      <c r="B48" s="239"/>
      <c r="C48" s="240" t="s">
        <v>270</v>
      </c>
      <c r="D48" s="241" t="n">
        <f aca="false">D28</f>
        <v>0</v>
      </c>
    </row>
    <row r="49" customFormat="false" ht="15" hidden="false" customHeight="false" outlineLevel="0" collapsed="false">
      <c r="A49" s="239"/>
      <c r="B49" s="239"/>
      <c r="C49" s="240" t="s">
        <v>279</v>
      </c>
      <c r="D49" s="242" t="n">
        <f aca="false">D45</f>
        <v>0</v>
      </c>
    </row>
    <row r="50" customFormat="false" ht="15" hidden="false" customHeight="false" outlineLevel="0" collapsed="false">
      <c r="A50" s="239"/>
      <c r="B50" s="239"/>
      <c r="C50" s="240" t="s">
        <v>64</v>
      </c>
      <c r="D50" s="242" t="n">
        <f aca="false">SUM(D48:D49)</f>
        <v>0</v>
      </c>
    </row>
    <row r="51" customFormat="false" ht="15" hidden="false" customHeight="false" outlineLevel="0" collapsed="false">
      <c r="A51" s="243"/>
      <c r="B51" s="243"/>
      <c r="C51" s="243"/>
      <c r="D51" s="243"/>
    </row>
    <row r="52" customFormat="false" ht="26.25" hidden="false" customHeight="true" outlineLevel="0" collapsed="false">
      <c r="A52" s="250" t="s">
        <v>280</v>
      </c>
      <c r="B52" s="250"/>
      <c r="C52" s="250"/>
      <c r="D52" s="250"/>
    </row>
    <row r="53" customFormat="false" ht="11.25" hidden="false" customHeight="true" outlineLevel="0" collapsed="false">
      <c r="A53" s="243"/>
      <c r="B53" s="243"/>
      <c r="C53" s="243"/>
      <c r="D53" s="243"/>
    </row>
    <row r="54" customFormat="false" ht="15" hidden="false" customHeight="false" outlineLevel="0" collapsed="false">
      <c r="A54" s="216" t="s">
        <v>281</v>
      </c>
      <c r="B54" s="216" t="s">
        <v>282</v>
      </c>
      <c r="C54" s="216" t="s">
        <v>274</v>
      </c>
      <c r="D54" s="216" t="s">
        <v>259</v>
      </c>
    </row>
    <row r="55" customFormat="false" ht="15" hidden="false" customHeight="false" outlineLevel="0" collapsed="false">
      <c r="A55" s="228" t="s">
        <v>221</v>
      </c>
      <c r="B55" s="217" t="s">
        <v>283</v>
      </c>
      <c r="C55" s="251" t="n">
        <v>0.2</v>
      </c>
      <c r="D55" s="230" t="n">
        <f aca="false">D50*C55</f>
        <v>0</v>
      </c>
    </row>
    <row r="56" customFormat="false" ht="14.25" hidden="false" customHeight="true" outlineLevel="0" collapsed="false">
      <c r="A56" s="228" t="s">
        <v>224</v>
      </c>
      <c r="B56" s="217" t="s">
        <v>284</v>
      </c>
      <c r="C56" s="251" t="n">
        <v>0.025</v>
      </c>
      <c r="D56" s="230" t="n">
        <f aca="false">D50*C56</f>
        <v>0</v>
      </c>
    </row>
    <row r="57" customFormat="false" ht="15" hidden="false" customHeight="false" outlineLevel="0" collapsed="false">
      <c r="A57" s="228" t="s">
        <v>227</v>
      </c>
      <c r="B57" s="217" t="s">
        <v>285</v>
      </c>
      <c r="C57" s="251" t="n">
        <v>0.06</v>
      </c>
      <c r="D57" s="230" t="n">
        <f aca="false">D50*C57</f>
        <v>0</v>
      </c>
    </row>
    <row r="58" customFormat="false" ht="15" hidden="false" customHeight="false" outlineLevel="0" collapsed="false">
      <c r="A58" s="228" t="s">
        <v>229</v>
      </c>
      <c r="B58" s="217" t="s">
        <v>286</v>
      </c>
      <c r="C58" s="251" t="n">
        <v>0.015</v>
      </c>
      <c r="D58" s="230" t="n">
        <f aca="false">D50*C58</f>
        <v>0</v>
      </c>
    </row>
    <row r="59" customFormat="false" ht="15" hidden="false" customHeight="false" outlineLevel="0" collapsed="false">
      <c r="A59" s="228" t="s">
        <v>232</v>
      </c>
      <c r="B59" s="217" t="s">
        <v>287</v>
      </c>
      <c r="C59" s="251" t="n">
        <v>0.01</v>
      </c>
      <c r="D59" s="230" t="n">
        <f aca="false">D50*C59</f>
        <v>0</v>
      </c>
    </row>
    <row r="60" customFormat="false" ht="15" hidden="false" customHeight="false" outlineLevel="0" collapsed="false">
      <c r="A60" s="228" t="s">
        <v>234</v>
      </c>
      <c r="B60" s="217" t="s">
        <v>61</v>
      </c>
      <c r="C60" s="251" t="n">
        <v>0.006</v>
      </c>
      <c r="D60" s="230" t="n">
        <f aca="false">D50*C60</f>
        <v>0</v>
      </c>
    </row>
    <row r="61" customFormat="false" ht="15" hidden="false" customHeight="false" outlineLevel="0" collapsed="false">
      <c r="A61" s="228" t="s">
        <v>237</v>
      </c>
      <c r="B61" s="217" t="s">
        <v>62</v>
      </c>
      <c r="C61" s="251" t="n">
        <v>0.002</v>
      </c>
      <c r="D61" s="230" t="n">
        <f aca="false">D50*C61</f>
        <v>0</v>
      </c>
    </row>
    <row r="62" customFormat="false" ht="15" hidden="false" customHeight="false" outlineLevel="0" collapsed="false">
      <c r="A62" s="228" t="s">
        <v>240</v>
      </c>
      <c r="B62" s="217" t="s">
        <v>63</v>
      </c>
      <c r="C62" s="251" t="n">
        <v>0.08</v>
      </c>
      <c r="D62" s="230" t="n">
        <f aca="false">D50*C62</f>
        <v>0</v>
      </c>
    </row>
    <row r="63" customFormat="false" ht="12.75" hidden="false" customHeight="true" outlineLevel="0" collapsed="false">
      <c r="A63" s="248" t="s">
        <v>288</v>
      </c>
      <c r="B63" s="248"/>
      <c r="C63" s="252" t="n">
        <f aca="false">SUM(C55:C62)</f>
        <v>0.398</v>
      </c>
      <c r="D63" s="234" t="n">
        <f aca="false">SUM(D55:D62)</f>
        <v>0</v>
      </c>
    </row>
    <row r="64" customFormat="false" ht="15" hidden="false" customHeight="false" outlineLevel="0" collapsed="false">
      <c r="A64" s="253" t="s">
        <v>289</v>
      </c>
      <c r="B64" s="253"/>
      <c r="C64" s="253"/>
      <c r="D64" s="253"/>
    </row>
    <row r="65" customFormat="false" ht="23.25" hidden="false" customHeight="true" outlineLevel="0" collapsed="false">
      <c r="A65" s="229" t="s">
        <v>290</v>
      </c>
      <c r="B65" s="229"/>
      <c r="C65" s="229"/>
      <c r="D65" s="229"/>
    </row>
    <row r="67" customFormat="false" ht="15" hidden="false" customHeight="false" outlineLevel="0" collapsed="false">
      <c r="A67" s="254" t="s">
        <v>291</v>
      </c>
      <c r="B67" s="254"/>
      <c r="C67" s="254"/>
      <c r="D67" s="254"/>
    </row>
    <row r="68" customFormat="false" ht="12.75" hidden="false" customHeight="true" outlineLevel="0" collapsed="false">
      <c r="A68" s="216" t="s">
        <v>292</v>
      </c>
      <c r="B68" s="216" t="s">
        <v>293</v>
      </c>
      <c r="C68" s="216"/>
      <c r="D68" s="216" t="s">
        <v>259</v>
      </c>
    </row>
    <row r="69" customFormat="false" ht="12.75" hidden="false" customHeight="true" outlineLevel="0" collapsed="false">
      <c r="A69" s="228" t="s">
        <v>294</v>
      </c>
      <c r="B69" s="229" t="s">
        <v>295</v>
      </c>
      <c r="C69" s="229"/>
      <c r="D69" s="230" t="n">
        <v>0</v>
      </c>
    </row>
    <row r="70" customFormat="false" ht="12.75" hidden="false" customHeight="true" outlineLevel="0" collapsed="false">
      <c r="A70" s="228" t="s">
        <v>296</v>
      </c>
      <c r="B70" s="229" t="s">
        <v>297</v>
      </c>
      <c r="C70" s="229"/>
      <c r="D70" s="230" t="n">
        <f aca="false">D69*0.06</f>
        <v>0</v>
      </c>
    </row>
    <row r="71" customFormat="false" ht="12.75" hidden="false" customHeight="true" outlineLevel="0" collapsed="false">
      <c r="A71" s="228" t="s">
        <v>298</v>
      </c>
      <c r="B71" s="229" t="s">
        <v>299</v>
      </c>
      <c r="C71" s="229"/>
      <c r="D71" s="234" t="n">
        <f aca="false">D69-D70</f>
        <v>0</v>
      </c>
    </row>
    <row r="72" customFormat="false" ht="12.75" hidden="false" customHeight="true" outlineLevel="0" collapsed="false">
      <c r="A72" s="228" t="s">
        <v>300</v>
      </c>
      <c r="B72" s="229" t="s">
        <v>301</v>
      </c>
      <c r="C72" s="229"/>
      <c r="D72" s="230" t="n">
        <v>0</v>
      </c>
    </row>
    <row r="73" customFormat="false" ht="12.75" hidden="false" customHeight="true" outlineLevel="0" collapsed="false">
      <c r="A73" s="228" t="s">
        <v>302</v>
      </c>
      <c r="B73" s="229" t="s">
        <v>303</v>
      </c>
      <c r="C73" s="229"/>
      <c r="D73" s="230" t="n">
        <f aca="false">D72*0.05</f>
        <v>0</v>
      </c>
    </row>
    <row r="74" customFormat="false" ht="12.75" hidden="false" customHeight="true" outlineLevel="0" collapsed="false">
      <c r="A74" s="228" t="s">
        <v>304</v>
      </c>
      <c r="B74" s="229" t="s">
        <v>305</v>
      </c>
      <c r="C74" s="229"/>
      <c r="D74" s="234" t="n">
        <f aca="false">D72-D73</f>
        <v>0</v>
      </c>
    </row>
    <row r="75" customFormat="false" ht="12.75" hidden="false" customHeight="true" outlineLevel="0" collapsed="false">
      <c r="A75" s="255" t="s">
        <v>227</v>
      </c>
      <c r="B75" s="256" t="s">
        <v>306</v>
      </c>
      <c r="C75" s="256"/>
      <c r="D75" s="234" t="n">
        <v>0</v>
      </c>
    </row>
    <row r="76" customFormat="false" ht="12.75" hidden="false" customHeight="true" outlineLevel="0" collapsed="false">
      <c r="A76" s="255" t="s">
        <v>229</v>
      </c>
      <c r="B76" s="256" t="s">
        <v>307</v>
      </c>
      <c r="C76" s="256"/>
      <c r="D76" s="230" t="n">
        <v>0</v>
      </c>
    </row>
    <row r="77" customFormat="false" ht="12.75" hidden="false" customHeight="true" outlineLevel="0" collapsed="false">
      <c r="A77" s="255" t="s">
        <v>232</v>
      </c>
      <c r="B77" s="256" t="s">
        <v>308</v>
      </c>
      <c r="C77" s="256"/>
      <c r="D77" s="230"/>
    </row>
    <row r="78" customFormat="false" ht="12.75" hidden="false" customHeight="true" outlineLevel="0" collapsed="false">
      <c r="A78" s="248" t="s">
        <v>41</v>
      </c>
      <c r="B78" s="248"/>
      <c r="C78" s="248"/>
      <c r="D78" s="234" t="n">
        <f aca="false">D71+D74+D75+D76</f>
        <v>0</v>
      </c>
    </row>
    <row r="79" customFormat="false" ht="105.95" hidden="false" customHeight="true" outlineLevel="0" collapsed="false">
      <c r="A79" s="257" t="s">
        <v>309</v>
      </c>
      <c r="B79" s="257"/>
      <c r="C79" s="257"/>
      <c r="D79" s="257"/>
    </row>
    <row r="81" customFormat="false" ht="15" hidden="false" customHeight="false" outlineLevel="0" collapsed="false">
      <c r="A81" s="254" t="s">
        <v>310</v>
      </c>
      <c r="B81" s="254"/>
      <c r="C81" s="254"/>
      <c r="D81" s="254"/>
    </row>
    <row r="82" customFormat="false" ht="12.75" hidden="false" customHeight="true" outlineLevel="0" collapsed="false">
      <c r="A82" s="216" t="n">
        <v>2</v>
      </c>
      <c r="B82" s="216" t="s">
        <v>311</v>
      </c>
      <c r="C82" s="216"/>
      <c r="D82" s="216" t="s">
        <v>259</v>
      </c>
    </row>
    <row r="83" customFormat="false" ht="12.75" hidden="false" customHeight="true" outlineLevel="0" collapsed="false">
      <c r="A83" s="228" t="s">
        <v>272</v>
      </c>
      <c r="B83" s="217" t="s">
        <v>312</v>
      </c>
      <c r="C83" s="217"/>
      <c r="D83" s="230" t="n">
        <f aca="false">D45</f>
        <v>0</v>
      </c>
    </row>
    <row r="84" customFormat="false" ht="12.75" hidden="false" customHeight="true" outlineLevel="0" collapsed="false">
      <c r="A84" s="228" t="s">
        <v>281</v>
      </c>
      <c r="B84" s="217" t="s">
        <v>313</v>
      </c>
      <c r="C84" s="217"/>
      <c r="D84" s="230" t="n">
        <f aca="false">D63</f>
        <v>0</v>
      </c>
    </row>
    <row r="85" customFormat="false" ht="12.75" hidden="false" customHeight="true" outlineLevel="0" collapsed="false">
      <c r="A85" s="228" t="s">
        <v>292</v>
      </c>
      <c r="B85" s="217" t="s">
        <v>314</v>
      </c>
      <c r="C85" s="217"/>
      <c r="D85" s="230" t="n">
        <f aca="false">D78</f>
        <v>0</v>
      </c>
    </row>
    <row r="86" customFormat="false" ht="12.75" hidden="false" customHeight="true" outlineLevel="0" collapsed="false">
      <c r="A86" s="248" t="s">
        <v>41</v>
      </c>
      <c r="B86" s="248"/>
      <c r="C86" s="248"/>
      <c r="D86" s="234" t="n">
        <f aca="false">SUM(D83:D85)</f>
        <v>0</v>
      </c>
    </row>
    <row r="87" customFormat="false" ht="15" hidden="false" customHeight="false" outlineLevel="0" collapsed="false">
      <c r="A87" s="237"/>
      <c r="B87" s="237"/>
      <c r="C87" s="237"/>
      <c r="D87" s="258"/>
    </row>
    <row r="88" customFormat="false" ht="14.25" hidden="false" customHeight="true" outlineLevel="0" collapsed="false">
      <c r="A88" s="259" t="s">
        <v>315</v>
      </c>
      <c r="B88" s="259"/>
      <c r="C88" s="260" t="s">
        <v>270</v>
      </c>
      <c r="D88" s="261" t="n">
        <f aca="false">D28</f>
        <v>0</v>
      </c>
    </row>
    <row r="89" customFormat="false" ht="15" hidden="false" customHeight="false" outlineLevel="0" collapsed="false">
      <c r="A89" s="259"/>
      <c r="B89" s="259"/>
      <c r="C89" s="260" t="s">
        <v>316</v>
      </c>
      <c r="D89" s="261" t="n">
        <f aca="false">D45</f>
        <v>0</v>
      </c>
    </row>
    <row r="90" customFormat="false" ht="15" hidden="false" customHeight="false" outlineLevel="0" collapsed="false">
      <c r="A90" s="259"/>
      <c r="B90" s="259"/>
      <c r="C90" s="260" t="s">
        <v>64</v>
      </c>
      <c r="D90" s="262" t="n">
        <f aca="false">SUM(D88:D89)</f>
        <v>0</v>
      </c>
    </row>
    <row r="92" customFormat="false" ht="15" hidden="false" customHeight="false" outlineLevel="0" collapsed="false">
      <c r="A92" s="263" t="s">
        <v>317</v>
      </c>
      <c r="B92" s="263"/>
      <c r="C92" s="263"/>
      <c r="D92" s="263"/>
    </row>
    <row r="93" customFormat="false" ht="15" hidden="false" customHeight="false" outlineLevel="0" collapsed="false">
      <c r="A93" s="216" t="n">
        <v>3</v>
      </c>
      <c r="B93" s="245" t="s">
        <v>318</v>
      </c>
      <c r="C93" s="245" t="s">
        <v>274</v>
      </c>
      <c r="D93" s="216" t="s">
        <v>259</v>
      </c>
    </row>
    <row r="94" customFormat="false" ht="15" hidden="false" customHeight="false" outlineLevel="0" collapsed="false">
      <c r="A94" s="228" t="s">
        <v>221</v>
      </c>
      <c r="B94" s="217" t="s">
        <v>319</v>
      </c>
      <c r="C94" s="252" t="n">
        <f aca="false">1/12*5.55%</f>
        <v>0.004625</v>
      </c>
      <c r="D94" s="230" t="n">
        <f aca="false">ROUND($D$90*C94,2)</f>
        <v>0</v>
      </c>
    </row>
    <row r="95" customFormat="false" ht="15" hidden="false" customHeight="false" outlineLevel="0" collapsed="false">
      <c r="A95" s="228" t="s">
        <v>224</v>
      </c>
      <c r="B95" s="217" t="s">
        <v>320</v>
      </c>
      <c r="C95" s="264" t="n">
        <v>0.00037</v>
      </c>
      <c r="D95" s="230" t="n">
        <f aca="false">ROUND($D$90*C95,2)</f>
        <v>0</v>
      </c>
    </row>
    <row r="96" customFormat="false" ht="15" hidden="false" customHeight="false" outlineLevel="0" collapsed="false">
      <c r="A96" s="228" t="s">
        <v>227</v>
      </c>
      <c r="B96" s="217" t="s">
        <v>321</v>
      </c>
      <c r="C96" s="252" t="n">
        <f aca="false">(8%*40%*5.55%)</f>
        <v>0.001776</v>
      </c>
      <c r="D96" s="230" t="n">
        <f aca="false">ROUND($D$90*C96,2)</f>
        <v>0</v>
      </c>
    </row>
    <row r="97" customFormat="false" ht="15" hidden="false" customHeight="true" outlineLevel="0" collapsed="false">
      <c r="A97" s="228" t="s">
        <v>229</v>
      </c>
      <c r="B97" s="217" t="s">
        <v>322</v>
      </c>
      <c r="C97" s="252" t="n">
        <f aca="false">(1/30*7)/12</f>
        <v>0.0194444444444444</v>
      </c>
      <c r="D97" s="230" t="n">
        <f aca="false">ROUND($D$90*C97,2)</f>
        <v>0</v>
      </c>
    </row>
    <row r="98" customFormat="false" ht="15" hidden="false" customHeight="false" outlineLevel="0" collapsed="false">
      <c r="A98" s="228" t="s">
        <v>232</v>
      </c>
      <c r="B98" s="217" t="s">
        <v>323</v>
      </c>
      <c r="C98" s="252" t="n">
        <v>0.0072</v>
      </c>
      <c r="D98" s="265" t="n">
        <f aca="false">ROUND($D$90*C98,2)</f>
        <v>0</v>
      </c>
    </row>
    <row r="99" customFormat="false" ht="15" hidden="false" customHeight="false" outlineLevel="0" collapsed="false">
      <c r="A99" s="228" t="s">
        <v>234</v>
      </c>
      <c r="B99" s="217" t="s">
        <v>324</v>
      </c>
      <c r="C99" s="252" t="n">
        <f aca="false">((0.08*0.4))</f>
        <v>0.032</v>
      </c>
      <c r="D99" s="230" t="n">
        <f aca="false">ROUND($D$90*C99,2)</f>
        <v>0</v>
      </c>
    </row>
    <row r="100" customFormat="false" ht="12.75" hidden="false" customHeight="true" outlineLevel="0" collapsed="false">
      <c r="A100" s="248" t="s">
        <v>41</v>
      </c>
      <c r="B100" s="248"/>
      <c r="C100" s="248"/>
      <c r="D100" s="234" t="n">
        <f aca="false">SUM(D94:D99)</f>
        <v>0</v>
      </c>
    </row>
    <row r="101" customFormat="false" ht="85.05" hidden="false" customHeight="true" outlineLevel="0" collapsed="false">
      <c r="A101" s="266" t="s">
        <v>325</v>
      </c>
      <c r="B101" s="266"/>
      <c r="C101" s="266"/>
      <c r="D101" s="266"/>
    </row>
    <row r="102" customFormat="false" ht="15" hidden="false" customHeight="false" outlineLevel="0" collapsed="false">
      <c r="A102" s="237"/>
      <c r="B102" s="237"/>
      <c r="C102" s="237"/>
      <c r="D102" s="258"/>
    </row>
    <row r="103" customFormat="false" ht="14.25" hidden="false" customHeight="true" outlineLevel="0" collapsed="false">
      <c r="A103" s="267" t="s">
        <v>326</v>
      </c>
      <c r="B103" s="267"/>
      <c r="C103" s="260" t="s">
        <v>327</v>
      </c>
      <c r="D103" s="262" t="n">
        <f aca="false">D28</f>
        <v>0</v>
      </c>
    </row>
    <row r="104" customFormat="false" ht="15" hidden="false" customHeight="false" outlineLevel="0" collapsed="false">
      <c r="A104" s="267"/>
      <c r="B104" s="267"/>
      <c r="C104" s="260" t="s">
        <v>316</v>
      </c>
      <c r="D104" s="262" t="n">
        <f aca="false">D45</f>
        <v>0</v>
      </c>
    </row>
    <row r="105" customFormat="false" ht="15" hidden="false" customHeight="false" outlineLevel="0" collapsed="false">
      <c r="A105" s="267"/>
      <c r="B105" s="267"/>
      <c r="C105" s="260" t="s">
        <v>328</v>
      </c>
      <c r="D105" s="262" t="n">
        <f aca="false">D85-D71-D74</f>
        <v>0</v>
      </c>
    </row>
    <row r="106" customFormat="false" ht="15" hidden="false" customHeight="false" outlineLevel="0" collapsed="false">
      <c r="A106" s="267"/>
      <c r="B106" s="267"/>
      <c r="C106" s="260" t="s">
        <v>329</v>
      </c>
      <c r="D106" s="262" t="n">
        <f aca="false">D100</f>
        <v>0</v>
      </c>
    </row>
    <row r="107" customFormat="false" ht="41.25" hidden="false" customHeight="true" outlineLevel="0" collapsed="false">
      <c r="A107" s="267"/>
      <c r="B107" s="267"/>
      <c r="C107" s="268" t="s">
        <v>330</v>
      </c>
      <c r="D107" s="262" t="n">
        <f aca="false">SUM(D103:D106)</f>
        <v>0</v>
      </c>
    </row>
    <row r="108" customFormat="false" ht="31.3" hidden="false" customHeight="true" outlineLevel="0" collapsed="false">
      <c r="A108" s="269" t="s">
        <v>331</v>
      </c>
      <c r="B108" s="269"/>
      <c r="C108" s="269"/>
      <c r="D108" s="269"/>
    </row>
    <row r="109" customFormat="false" ht="15" hidden="false" customHeight="false" outlineLevel="0" collapsed="false">
      <c r="A109" s="214" t="s">
        <v>332</v>
      </c>
      <c r="B109" s="214"/>
      <c r="C109" s="214"/>
      <c r="D109" s="214"/>
    </row>
    <row r="110" customFormat="false" ht="15" hidden="false" customHeight="false" outlineLevel="0" collapsed="false">
      <c r="A110" s="270" t="s">
        <v>333</v>
      </c>
      <c r="B110" s="270"/>
      <c r="C110" s="270"/>
      <c r="D110" s="270"/>
    </row>
    <row r="111" customFormat="false" ht="15" hidden="false" customHeight="false" outlineLevel="0" collapsed="false">
      <c r="A111" s="216" t="s">
        <v>334</v>
      </c>
      <c r="B111" s="245" t="s">
        <v>335</v>
      </c>
      <c r="C111" s="245" t="s">
        <v>274</v>
      </c>
      <c r="D111" s="216" t="s">
        <v>259</v>
      </c>
    </row>
    <row r="112" customFormat="false" ht="15" hidden="false" customHeight="false" outlineLevel="0" collapsed="false">
      <c r="A112" s="228" t="s">
        <v>221</v>
      </c>
      <c r="B112" s="217" t="s">
        <v>336</v>
      </c>
      <c r="C112" s="271" t="n">
        <v>0</v>
      </c>
      <c r="D112" s="230" t="n">
        <f aca="false">ROUND($D$107*C112,2)</f>
        <v>0</v>
      </c>
    </row>
    <row r="113" customFormat="false" ht="15" hidden="false" customHeight="false" outlineLevel="0" collapsed="false">
      <c r="A113" s="228" t="s">
        <v>224</v>
      </c>
      <c r="B113" s="217" t="s">
        <v>337</v>
      </c>
      <c r="C113" s="271" t="n">
        <v>0.01633</v>
      </c>
      <c r="D113" s="230" t="n">
        <f aca="false">ROUND($D$107*C113,2)</f>
        <v>0</v>
      </c>
    </row>
    <row r="114" customFormat="false" ht="15" hidden="false" customHeight="false" outlineLevel="0" collapsed="false">
      <c r="A114" s="228" t="s">
        <v>227</v>
      </c>
      <c r="B114" s="217" t="s">
        <v>338</v>
      </c>
      <c r="C114" s="271" t="n">
        <v>0.000208333333333333</v>
      </c>
      <c r="D114" s="230" t="n">
        <f aca="false">ROUND($D$107*C114,2)</f>
        <v>0</v>
      </c>
    </row>
    <row r="115" customFormat="false" ht="15" hidden="false" customHeight="false" outlineLevel="0" collapsed="false">
      <c r="A115" s="228" t="s">
        <v>229</v>
      </c>
      <c r="B115" s="217" t="s">
        <v>339</v>
      </c>
      <c r="C115" s="271" t="n">
        <v>0.00333333333333333</v>
      </c>
      <c r="D115" s="230" t="n">
        <f aca="false">ROUND($D$107*C115,2)</f>
        <v>0</v>
      </c>
    </row>
    <row r="116" customFormat="false" ht="15" hidden="false" customHeight="false" outlineLevel="0" collapsed="false">
      <c r="A116" s="228" t="s">
        <v>232</v>
      </c>
      <c r="B116" s="217" t="s">
        <v>340</v>
      </c>
      <c r="C116" s="272" t="n">
        <v>0.00056</v>
      </c>
      <c r="D116" s="230" t="n">
        <f aca="false">ROUND($D$107*C116,2)</f>
        <v>0</v>
      </c>
    </row>
    <row r="117" customFormat="false" ht="15" hidden="false" customHeight="false" outlineLevel="0" collapsed="false">
      <c r="A117" s="228" t="s">
        <v>234</v>
      </c>
      <c r="B117" s="217" t="s">
        <v>341</v>
      </c>
      <c r="C117" s="271"/>
      <c r="D117" s="230"/>
    </row>
    <row r="118" customFormat="false" ht="12.75" hidden="false" customHeight="true" outlineLevel="0" collapsed="false">
      <c r="A118" s="248" t="s">
        <v>288</v>
      </c>
      <c r="B118" s="248"/>
      <c r="C118" s="273" t="n">
        <f aca="false">SUM(C112:C117)</f>
        <v>0.0204316666666667</v>
      </c>
      <c r="D118" s="234" t="n">
        <f aca="false">SUM(D112:D117)</f>
        <v>0</v>
      </c>
    </row>
    <row r="119" customFormat="false" ht="59.25" hidden="false" customHeight="true" outlineLevel="0" collapsed="false">
      <c r="A119" s="274" t="s">
        <v>342</v>
      </c>
      <c r="B119" s="274"/>
      <c r="C119" s="274"/>
      <c r="D119" s="274"/>
    </row>
    <row r="120" customFormat="false" ht="14.9" hidden="false" customHeight="true" outlineLevel="0" collapsed="false">
      <c r="A120" s="274"/>
      <c r="B120" s="274"/>
      <c r="C120" s="274"/>
      <c r="D120" s="274"/>
    </row>
    <row r="121" customFormat="false" ht="14.9" hidden="false" customHeight="true" outlineLevel="0" collapsed="false">
      <c r="A121" s="275" t="s">
        <v>343</v>
      </c>
      <c r="B121" s="275"/>
      <c r="C121" s="275"/>
      <c r="D121" s="275"/>
    </row>
    <row r="122" customFormat="false" ht="14.9" hidden="false" customHeight="true" outlineLevel="0" collapsed="false">
      <c r="A122" s="276"/>
      <c r="B122" s="276"/>
      <c r="C122" s="276"/>
      <c r="D122" s="276"/>
    </row>
    <row r="123" customFormat="false" ht="15" hidden="false" customHeight="false" outlineLevel="0" collapsed="false">
      <c r="A123" s="216" t="s">
        <v>344</v>
      </c>
      <c r="B123" s="245" t="s">
        <v>345</v>
      </c>
      <c r="C123" s="216" t="s">
        <v>274</v>
      </c>
      <c r="D123" s="216" t="s">
        <v>259</v>
      </c>
    </row>
    <row r="124" customFormat="false" ht="19.65" hidden="false" customHeight="true" outlineLevel="0" collapsed="false">
      <c r="A124" s="228" t="s">
        <v>221</v>
      </c>
      <c r="B124" s="217" t="s">
        <v>345</v>
      </c>
      <c r="C124" s="264" t="n">
        <v>0.00752</v>
      </c>
      <c r="D124" s="277" t="n">
        <f aca="false">ROUND(C124*D107,2)</f>
        <v>0</v>
      </c>
    </row>
    <row r="125" customFormat="false" ht="14.9" hidden="false" customHeight="true" outlineLevel="0" collapsed="false">
      <c r="A125" s="278" t="s">
        <v>288</v>
      </c>
      <c r="B125" s="278"/>
      <c r="C125" s="278"/>
      <c r="D125" s="279" t="n">
        <f aca="false">D124</f>
        <v>0</v>
      </c>
    </row>
    <row r="126" customFormat="false" ht="14.9" hidden="false" customHeight="true" outlineLevel="0" collapsed="false">
      <c r="A126" s="280"/>
      <c r="B126" s="280"/>
      <c r="C126" s="281"/>
      <c r="D126" s="282"/>
    </row>
    <row r="127" customFormat="false" ht="14.9" hidden="false" customHeight="true" outlineLevel="0" collapsed="false">
      <c r="A127" s="283" t="s">
        <v>346</v>
      </c>
      <c r="B127" s="283"/>
      <c r="C127" s="283"/>
      <c r="D127" s="283"/>
    </row>
    <row r="128" customFormat="false" ht="14.9" hidden="false" customHeight="true" outlineLevel="0" collapsed="false">
      <c r="A128" s="276"/>
      <c r="B128" s="276"/>
      <c r="C128" s="276"/>
      <c r="D128" s="276"/>
    </row>
    <row r="129" customFormat="false" ht="14.9" hidden="false" customHeight="true" outlineLevel="0" collapsed="false">
      <c r="A129" s="284" t="n">
        <v>4</v>
      </c>
      <c r="B129" s="245" t="s">
        <v>347</v>
      </c>
      <c r="C129" s="284"/>
      <c r="D129" s="284" t="s">
        <v>259</v>
      </c>
    </row>
    <row r="130" customFormat="false" ht="14.9" hidden="false" customHeight="true" outlineLevel="0" collapsed="false">
      <c r="A130" s="285" t="s">
        <v>334</v>
      </c>
      <c r="B130" s="217" t="str">
        <f aca="false">B111</f>
        <v>Ausências Legais</v>
      </c>
      <c r="C130" s="217"/>
      <c r="D130" s="277" t="n">
        <f aca="false">D118</f>
        <v>0</v>
      </c>
    </row>
    <row r="131" customFormat="false" ht="14.9" hidden="false" customHeight="true" outlineLevel="0" collapsed="false">
      <c r="A131" s="285" t="s">
        <v>344</v>
      </c>
      <c r="B131" s="217" t="str">
        <f aca="false">B123</f>
        <v>Incidência do Submódulo 2.2 sobre o Substituto nas Ausências Legais</v>
      </c>
      <c r="C131" s="217"/>
      <c r="D131" s="277" t="n">
        <f aca="false">D125</f>
        <v>0</v>
      </c>
    </row>
    <row r="132" customFormat="false" ht="14.9" hidden="false" customHeight="true" outlineLevel="0" collapsed="false">
      <c r="A132" s="278" t="s">
        <v>41</v>
      </c>
      <c r="B132" s="278"/>
      <c r="C132" s="278"/>
      <c r="D132" s="286" t="n">
        <f aca="false">SUM(D130:D131)</f>
        <v>0</v>
      </c>
    </row>
    <row r="133" customFormat="false" ht="14.9" hidden="false" customHeight="true" outlineLevel="0" collapsed="false">
      <c r="A133" s="274"/>
      <c r="B133" s="274"/>
      <c r="C133" s="274"/>
      <c r="D133" s="274"/>
    </row>
    <row r="134" customFormat="false" ht="15" hidden="false" customHeight="false" outlineLevel="0" collapsed="false">
      <c r="A134" s="263" t="s">
        <v>348</v>
      </c>
      <c r="B134" s="263"/>
      <c r="C134" s="263"/>
      <c r="D134" s="263"/>
    </row>
    <row r="135" customFormat="false" ht="12.75" hidden="false" customHeight="true" outlineLevel="0" collapsed="false">
      <c r="A135" s="216" t="n">
        <v>5</v>
      </c>
      <c r="B135" s="245" t="s">
        <v>214</v>
      </c>
      <c r="C135" s="245"/>
      <c r="D135" s="216" t="s">
        <v>259</v>
      </c>
    </row>
    <row r="136" customFormat="false" ht="12.75" hidden="false" customHeight="true" outlineLevel="0" collapsed="false">
      <c r="A136" s="287" t="s">
        <v>221</v>
      </c>
      <c r="B136" s="288" t="s">
        <v>349</v>
      </c>
      <c r="C136" s="288"/>
      <c r="D136" s="230" t="n">
        <v>0</v>
      </c>
    </row>
    <row r="137" customFormat="false" ht="12.75" hidden="false" customHeight="true" outlineLevel="0" collapsed="false">
      <c r="A137" s="287" t="s">
        <v>224</v>
      </c>
      <c r="B137" s="288" t="s">
        <v>350</v>
      </c>
      <c r="C137" s="288"/>
      <c r="D137" s="230" t="n">
        <v>0</v>
      </c>
    </row>
    <row r="138" customFormat="false" ht="12.75" hidden="false" customHeight="true" outlineLevel="0" collapsed="false">
      <c r="A138" s="287" t="s">
        <v>227</v>
      </c>
      <c r="B138" s="288" t="s">
        <v>308</v>
      </c>
      <c r="C138" s="288"/>
      <c r="D138" s="230" t="n">
        <v>0</v>
      </c>
    </row>
    <row r="139" customFormat="false" ht="12.75" hidden="false" customHeight="true" outlineLevel="0" collapsed="false">
      <c r="A139" s="289" t="s">
        <v>288</v>
      </c>
      <c r="B139" s="289"/>
      <c r="C139" s="289"/>
      <c r="D139" s="230" t="n">
        <f aca="false">SUM(D136:D138)</f>
        <v>0</v>
      </c>
    </row>
    <row r="140" customFormat="false" ht="15" hidden="false" customHeight="false" outlineLevel="0" collapsed="false">
      <c r="A140" s="237"/>
      <c r="B140" s="237"/>
      <c r="C140" s="237"/>
      <c r="D140" s="258"/>
    </row>
    <row r="141" customFormat="false" ht="14.25" hidden="false" customHeight="true" outlineLevel="0" collapsed="false">
      <c r="A141" s="290" t="s">
        <v>351</v>
      </c>
      <c r="B141" s="290"/>
      <c r="C141" s="260" t="s">
        <v>327</v>
      </c>
      <c r="D141" s="262" t="n">
        <f aca="false">D28</f>
        <v>0</v>
      </c>
    </row>
    <row r="142" customFormat="false" ht="15" hidden="false" customHeight="false" outlineLevel="0" collapsed="false">
      <c r="A142" s="290"/>
      <c r="B142" s="290"/>
      <c r="C142" s="260" t="s">
        <v>352</v>
      </c>
      <c r="D142" s="262" t="n">
        <f aca="false">D86</f>
        <v>0</v>
      </c>
    </row>
    <row r="143" customFormat="false" ht="15" hidden="false" customHeight="false" outlineLevel="0" collapsed="false">
      <c r="A143" s="290"/>
      <c r="B143" s="290"/>
      <c r="C143" s="260" t="s">
        <v>329</v>
      </c>
      <c r="D143" s="262" t="n">
        <f aca="false">D100</f>
        <v>0</v>
      </c>
    </row>
    <row r="144" customFormat="false" ht="15" hidden="false" customHeight="false" outlineLevel="0" collapsed="false">
      <c r="A144" s="290"/>
      <c r="B144" s="290"/>
      <c r="C144" s="260" t="s">
        <v>353</v>
      </c>
      <c r="D144" s="262" t="n">
        <f aca="false">D132</f>
        <v>0</v>
      </c>
    </row>
    <row r="145" customFormat="false" ht="15" hidden="false" customHeight="false" outlineLevel="0" collapsed="false">
      <c r="A145" s="290"/>
      <c r="B145" s="290"/>
      <c r="C145" s="260" t="s">
        <v>354</v>
      </c>
      <c r="D145" s="262" t="n">
        <f aca="false">D139</f>
        <v>0</v>
      </c>
    </row>
    <row r="146" customFormat="false" ht="15" hidden="false" customHeight="false" outlineLevel="0" collapsed="false">
      <c r="A146" s="290"/>
      <c r="B146" s="290"/>
      <c r="C146" s="268" t="s">
        <v>330</v>
      </c>
      <c r="D146" s="262" t="n">
        <f aca="false">SUM(D141:D145)</f>
        <v>0</v>
      </c>
    </row>
    <row r="147" customFormat="false" ht="14.25" hidden="false" customHeight="true" outlineLevel="0" collapsed="false">
      <c r="A147" s="291" t="s">
        <v>355</v>
      </c>
      <c r="B147" s="291"/>
      <c r="C147" s="260" t="s">
        <v>327</v>
      </c>
      <c r="D147" s="262" t="n">
        <f aca="false">D141</f>
        <v>0</v>
      </c>
    </row>
    <row r="148" customFormat="false" ht="15" hidden="false" customHeight="false" outlineLevel="0" collapsed="false">
      <c r="A148" s="291"/>
      <c r="B148" s="291"/>
      <c r="C148" s="260" t="s">
        <v>352</v>
      </c>
      <c r="D148" s="262" t="n">
        <f aca="false">D142</f>
        <v>0</v>
      </c>
    </row>
    <row r="149" customFormat="false" ht="15" hidden="false" customHeight="false" outlineLevel="0" collapsed="false">
      <c r="A149" s="291"/>
      <c r="B149" s="291"/>
      <c r="C149" s="260" t="s">
        <v>329</v>
      </c>
      <c r="D149" s="262" t="n">
        <f aca="false">D143</f>
        <v>0</v>
      </c>
    </row>
    <row r="150" customFormat="false" ht="15" hidden="false" customHeight="false" outlineLevel="0" collapsed="false">
      <c r="A150" s="291"/>
      <c r="B150" s="291"/>
      <c r="C150" s="260" t="s">
        <v>353</v>
      </c>
      <c r="D150" s="262" t="n">
        <f aca="false">D144</f>
        <v>0</v>
      </c>
    </row>
    <row r="151" customFormat="false" ht="15" hidden="false" customHeight="false" outlineLevel="0" collapsed="false">
      <c r="A151" s="291"/>
      <c r="B151" s="291"/>
      <c r="C151" s="260" t="s">
        <v>354</v>
      </c>
      <c r="D151" s="262" t="n">
        <f aca="false">D145</f>
        <v>0</v>
      </c>
    </row>
    <row r="152" customFormat="false" ht="15" hidden="false" customHeight="false" outlineLevel="0" collapsed="false">
      <c r="A152" s="291"/>
      <c r="B152" s="291"/>
      <c r="C152" s="260" t="s">
        <v>356</v>
      </c>
      <c r="D152" s="262" t="n">
        <f aca="false">D158</f>
        <v>0</v>
      </c>
    </row>
    <row r="153" customFormat="false" ht="15" hidden="false" customHeight="false" outlineLevel="0" collapsed="false">
      <c r="A153" s="291"/>
      <c r="B153" s="291"/>
      <c r="C153" s="268" t="s">
        <v>330</v>
      </c>
      <c r="D153" s="292" t="n">
        <f aca="false">SUM(D147:D152)</f>
        <v>0</v>
      </c>
    </row>
    <row r="155" customFormat="false" ht="15" hidden="false" customHeight="false" outlineLevel="0" collapsed="false">
      <c r="A155" s="214" t="s">
        <v>357</v>
      </c>
      <c r="B155" s="214"/>
      <c r="C155" s="214"/>
      <c r="D155" s="214"/>
    </row>
    <row r="157" customFormat="false" ht="15" hidden="false" customHeight="false" outlineLevel="0" collapsed="false">
      <c r="A157" s="293" t="n">
        <v>6</v>
      </c>
      <c r="B157" s="294" t="s">
        <v>215</v>
      </c>
      <c r="C157" s="295" t="s">
        <v>274</v>
      </c>
      <c r="D157" s="295" t="s">
        <v>259</v>
      </c>
    </row>
    <row r="158" customFormat="false" ht="15" hidden="false" customHeight="false" outlineLevel="0" collapsed="false">
      <c r="A158" s="296" t="s">
        <v>221</v>
      </c>
      <c r="B158" s="297" t="s">
        <v>197</v>
      </c>
      <c r="C158" s="298" t="n">
        <v>0.05</v>
      </c>
      <c r="D158" s="299" t="n">
        <f aca="false">ROUND(D146*C158,2)</f>
        <v>0</v>
      </c>
    </row>
    <row r="159" customFormat="false" ht="15" hidden="false" customHeight="false" outlineLevel="0" collapsed="false">
      <c r="A159" s="296" t="s">
        <v>224</v>
      </c>
      <c r="B159" s="297" t="s">
        <v>199</v>
      </c>
      <c r="C159" s="300" t="n">
        <v>0.0679</v>
      </c>
      <c r="D159" s="299" t="n">
        <f aca="false">ROUND(D153*C159,2)</f>
        <v>0</v>
      </c>
    </row>
    <row r="160" customFormat="false" ht="13.5" hidden="false" customHeight="true" outlineLevel="0" collapsed="false">
      <c r="A160" s="301" t="s">
        <v>358</v>
      </c>
      <c r="B160" s="301"/>
      <c r="C160" s="301"/>
      <c r="D160" s="299" t="n">
        <f aca="false">D146+D158+D159</f>
        <v>0</v>
      </c>
    </row>
    <row r="161" customFormat="false" ht="13.5" hidden="false" customHeight="true" outlineLevel="0" collapsed="false">
      <c r="A161" s="301" t="s">
        <v>359</v>
      </c>
      <c r="B161" s="301"/>
      <c r="C161" s="301"/>
      <c r="D161" s="299" t="n">
        <f aca="false">ROUND(D160/(1-C162),2)</f>
        <v>0</v>
      </c>
    </row>
    <row r="162" customFormat="false" ht="15" hidden="false" customHeight="false" outlineLevel="0" collapsed="false">
      <c r="A162" s="296" t="s">
        <v>227</v>
      </c>
      <c r="B162" s="297" t="s">
        <v>198</v>
      </c>
      <c r="C162" s="298" t="n">
        <f aca="false">SUM(C163:C165)</f>
        <v>0.0765</v>
      </c>
      <c r="D162" s="299"/>
    </row>
    <row r="163" customFormat="false" ht="15" hidden="false" customHeight="false" outlineLevel="0" collapsed="false">
      <c r="A163" s="296"/>
      <c r="B163" s="297" t="s">
        <v>360</v>
      </c>
      <c r="C163" s="300" t="n">
        <v>0.0065</v>
      </c>
      <c r="D163" s="299" t="n">
        <f aca="false">ROUND($D$161*C163,2)</f>
        <v>0</v>
      </c>
    </row>
    <row r="164" customFormat="false" ht="15" hidden="false" customHeight="false" outlineLevel="0" collapsed="false">
      <c r="A164" s="296"/>
      <c r="B164" s="297" t="s">
        <v>361</v>
      </c>
      <c r="C164" s="300" t="n">
        <v>0.03</v>
      </c>
      <c r="D164" s="299" t="n">
        <f aca="false">ROUND($D$161*C164,2)</f>
        <v>0</v>
      </c>
    </row>
    <row r="165" customFormat="false" ht="15" hidden="false" customHeight="false" outlineLevel="0" collapsed="false">
      <c r="A165" s="296"/>
      <c r="B165" s="297" t="s">
        <v>362</v>
      </c>
      <c r="C165" s="300" t="n">
        <v>0.04</v>
      </c>
      <c r="D165" s="299" t="n">
        <f aca="false">ROUND($D$161*C165,2)</f>
        <v>0</v>
      </c>
    </row>
    <row r="166" customFormat="false" ht="24" hidden="false" customHeight="true" outlineLevel="0" collapsed="false">
      <c r="A166" s="293" t="s">
        <v>288</v>
      </c>
      <c r="B166" s="293"/>
      <c r="C166" s="302"/>
      <c r="D166" s="299" t="n">
        <f aca="false">SUM(D163:D165)+D158+D159</f>
        <v>0</v>
      </c>
    </row>
    <row r="167" customFormat="false" ht="34.5" hidden="false" customHeight="true" outlineLevel="0" collapsed="false">
      <c r="A167" s="303" t="s">
        <v>363</v>
      </c>
      <c r="B167" s="303"/>
      <c r="C167" s="303"/>
      <c r="D167" s="303"/>
    </row>
    <row r="169" customFormat="false" ht="15" hidden="false" customHeight="false" outlineLevel="0" collapsed="false">
      <c r="A169" s="214" t="s">
        <v>364</v>
      </c>
      <c r="B169" s="214"/>
      <c r="C169" s="214"/>
      <c r="D169" s="214"/>
    </row>
    <row r="171" customFormat="false" ht="13.5" hidden="false" customHeight="true" outlineLevel="0" collapsed="false">
      <c r="A171" s="293"/>
      <c r="B171" s="293" t="s">
        <v>365</v>
      </c>
      <c r="C171" s="293"/>
      <c r="D171" s="295" t="s">
        <v>259</v>
      </c>
    </row>
    <row r="172" customFormat="false" ht="13.5" hidden="false" customHeight="true" outlineLevel="0" collapsed="false">
      <c r="A172" s="304" t="s">
        <v>221</v>
      </c>
      <c r="B172" s="305" t="s">
        <v>256</v>
      </c>
      <c r="C172" s="305"/>
      <c r="D172" s="299" t="n">
        <f aca="false">D141</f>
        <v>0</v>
      </c>
    </row>
    <row r="173" customFormat="false" ht="13.5" hidden="false" customHeight="true" outlineLevel="0" collapsed="false">
      <c r="A173" s="304" t="s">
        <v>224</v>
      </c>
      <c r="B173" s="305" t="s">
        <v>268</v>
      </c>
      <c r="C173" s="305"/>
      <c r="D173" s="299" t="n">
        <f aca="false">D142</f>
        <v>0</v>
      </c>
    </row>
    <row r="174" customFormat="false" ht="13.5" hidden="false" customHeight="true" outlineLevel="0" collapsed="false">
      <c r="A174" s="304" t="s">
        <v>227</v>
      </c>
      <c r="B174" s="305" t="s">
        <v>317</v>
      </c>
      <c r="C174" s="305"/>
      <c r="D174" s="299" t="n">
        <f aca="false">D143</f>
        <v>0</v>
      </c>
    </row>
    <row r="175" customFormat="false" ht="13.5" hidden="false" customHeight="true" outlineLevel="0" collapsed="false">
      <c r="A175" s="304" t="s">
        <v>229</v>
      </c>
      <c r="B175" s="305" t="s">
        <v>332</v>
      </c>
      <c r="C175" s="305"/>
      <c r="D175" s="299" t="n">
        <f aca="false">D144</f>
        <v>0</v>
      </c>
    </row>
    <row r="176" customFormat="false" ht="13.5" hidden="false" customHeight="true" outlineLevel="0" collapsed="false">
      <c r="A176" s="304" t="s">
        <v>232</v>
      </c>
      <c r="B176" s="305" t="s">
        <v>348</v>
      </c>
      <c r="C176" s="305"/>
      <c r="D176" s="299" t="n">
        <f aca="false">D145</f>
        <v>0</v>
      </c>
    </row>
    <row r="177" customFormat="false" ht="13.5" hidden="false" customHeight="true" outlineLevel="0" collapsed="false">
      <c r="A177" s="293" t="s">
        <v>366</v>
      </c>
      <c r="B177" s="293"/>
      <c r="C177" s="293"/>
      <c r="D177" s="299" t="n">
        <f aca="false">SUM(D172:D176)</f>
        <v>0</v>
      </c>
    </row>
    <row r="178" customFormat="false" ht="13.5" hidden="false" customHeight="true" outlineLevel="0" collapsed="false">
      <c r="A178" s="304" t="s">
        <v>234</v>
      </c>
      <c r="B178" s="305" t="s">
        <v>367</v>
      </c>
      <c r="C178" s="305"/>
      <c r="D178" s="299" t="n">
        <f aca="false">D166</f>
        <v>0</v>
      </c>
    </row>
    <row r="179" customFormat="false" ht="13.5" hidden="false" customHeight="true" outlineLevel="0" collapsed="false">
      <c r="A179" s="306" t="s">
        <v>368</v>
      </c>
      <c r="B179" s="306"/>
      <c r="C179" s="306"/>
      <c r="D179" s="307" t="n">
        <f aca="false">D177+D178</f>
        <v>0</v>
      </c>
    </row>
    <row r="180" customFormat="false" ht="15" hidden="false" customHeight="false" outlineLevel="0" collapsed="false">
      <c r="A180" s="308"/>
      <c r="B180" s="308"/>
      <c r="C180" s="308"/>
      <c r="D180" s="308"/>
    </row>
    <row r="181" customFormat="false" ht="15.75" hidden="false" customHeight="true" outlineLevel="0" collapsed="false">
      <c r="A181" s="308"/>
      <c r="B181" s="308"/>
      <c r="C181" s="308"/>
      <c r="D181" s="308"/>
    </row>
    <row r="182" customFormat="false" ht="12.75" hidden="false" customHeight="true" outlineLevel="0" collapsed="false">
      <c r="A182" s="309" t="s">
        <v>369</v>
      </c>
      <c r="B182" s="309"/>
      <c r="C182" s="309"/>
      <c r="D182" s="309"/>
    </row>
    <row r="183" customFormat="false" ht="15" hidden="false" customHeight="false" outlineLevel="0" collapsed="false">
      <c r="A183" s="309"/>
      <c r="B183" s="309"/>
      <c r="C183" s="309"/>
      <c r="D183" s="309"/>
    </row>
    <row r="184" customFormat="false" ht="15" hidden="false" customHeight="false" outlineLevel="0" collapsed="false">
      <c r="A184" s="309"/>
      <c r="B184" s="309"/>
      <c r="C184" s="309"/>
      <c r="D184" s="309"/>
    </row>
    <row r="185" customFormat="false" ht="33" hidden="false" customHeight="true" outlineLevel="0" collapsed="false">
      <c r="A185" s="310" t="s">
        <v>370</v>
      </c>
      <c r="B185" s="310"/>
      <c r="C185" s="310"/>
      <c r="D185" s="310"/>
    </row>
    <row r="186" customFormat="false" ht="21" hidden="false" customHeight="true" outlineLevel="0" collapsed="false">
      <c r="A186" s="311" t="s">
        <v>371</v>
      </c>
      <c r="B186" s="311"/>
      <c r="C186" s="311"/>
      <c r="D186" s="311"/>
    </row>
    <row r="189" customFormat="false" ht="15" hidden="false" customHeight="false" outlineLevel="0" collapsed="false">
      <c r="A189" s="312" t="s">
        <v>372</v>
      </c>
      <c r="B189" s="312"/>
      <c r="C189" s="312"/>
      <c r="D189" s="312"/>
    </row>
    <row r="190" customFormat="false" ht="15" hidden="false" customHeight="false" outlineLevel="0" collapsed="false">
      <c r="A190" s="312" t="s">
        <v>373</v>
      </c>
      <c r="B190" s="312"/>
      <c r="C190" s="312"/>
      <c r="D190" s="312"/>
    </row>
    <row r="1048576" customFormat="false" ht="12.8" hidden="false" customHeight="true" outlineLevel="0" collapsed="false"/>
  </sheetData>
  <mergeCells count="99">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6:C26"/>
    <mergeCell ref="B27:C27"/>
    <mergeCell ref="A28:C28"/>
    <mergeCell ref="A29:D29"/>
    <mergeCell ref="A30:D30"/>
    <mergeCell ref="A31:D31"/>
    <mergeCell ref="A32:D32"/>
    <mergeCell ref="A34:D34"/>
    <mergeCell ref="A36:B37"/>
    <mergeCell ref="A39:D39"/>
    <mergeCell ref="A45:C45"/>
    <mergeCell ref="A46:D46"/>
    <mergeCell ref="A48:B50"/>
    <mergeCell ref="A52:D52"/>
    <mergeCell ref="A63:B63"/>
    <mergeCell ref="A64:D64"/>
    <mergeCell ref="A65:D65"/>
    <mergeCell ref="A67:D67"/>
    <mergeCell ref="B68:C68"/>
    <mergeCell ref="B69:C69"/>
    <mergeCell ref="B70:C70"/>
    <mergeCell ref="B71:C71"/>
    <mergeCell ref="B72:C72"/>
    <mergeCell ref="B73:C73"/>
    <mergeCell ref="B74:C74"/>
    <mergeCell ref="B75:C75"/>
    <mergeCell ref="B76:C76"/>
    <mergeCell ref="B77:C77"/>
    <mergeCell ref="A78:C78"/>
    <mergeCell ref="A79:D79"/>
    <mergeCell ref="A81:D81"/>
    <mergeCell ref="B82:C82"/>
    <mergeCell ref="B83:C83"/>
    <mergeCell ref="B84:C84"/>
    <mergeCell ref="B85:C85"/>
    <mergeCell ref="A86:C86"/>
    <mergeCell ref="A88:B90"/>
    <mergeCell ref="A92:D92"/>
    <mergeCell ref="A100:C100"/>
    <mergeCell ref="A101:D101"/>
    <mergeCell ref="A103:B107"/>
    <mergeCell ref="A108:D108"/>
    <mergeCell ref="A109:D109"/>
    <mergeCell ref="A110:D110"/>
    <mergeCell ref="A118:B118"/>
    <mergeCell ref="A119:D119"/>
    <mergeCell ref="A121:D121"/>
    <mergeCell ref="A125:C125"/>
    <mergeCell ref="A127:D127"/>
    <mergeCell ref="A132:C132"/>
    <mergeCell ref="A134:D134"/>
    <mergeCell ref="B135:C135"/>
    <mergeCell ref="B136:C136"/>
    <mergeCell ref="B137:C137"/>
    <mergeCell ref="B138:C138"/>
    <mergeCell ref="A139:C139"/>
    <mergeCell ref="A141:B146"/>
    <mergeCell ref="A147:B153"/>
    <mergeCell ref="A155:D155"/>
    <mergeCell ref="A160:C160"/>
    <mergeCell ref="A161:C161"/>
    <mergeCell ref="A166:B166"/>
    <mergeCell ref="A167:D167"/>
    <mergeCell ref="A169:D169"/>
    <mergeCell ref="B171:C171"/>
    <mergeCell ref="B172:C172"/>
    <mergeCell ref="B173:C173"/>
    <mergeCell ref="B174:C174"/>
    <mergeCell ref="B175:C175"/>
    <mergeCell ref="B176:C176"/>
    <mergeCell ref="A177:C177"/>
    <mergeCell ref="B178:C178"/>
    <mergeCell ref="A179:C179"/>
    <mergeCell ref="A182:D184"/>
    <mergeCell ref="A185:D185"/>
    <mergeCell ref="A186:D186"/>
    <mergeCell ref="A189:D189"/>
    <mergeCell ref="A190:D19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I1048576"/>
  <sheetViews>
    <sheetView showFormulas="false" showGridLines="true" showRowColHeaders="true" showZeros="true" rightToLeft="false" tabSelected="false" showOutlineSymbols="true" defaultGridColor="true" view="normal" topLeftCell="A52" colorId="64" zoomScale="100" zoomScaleNormal="100" zoomScalePageLayoutView="100" workbookViewId="0">
      <selection pane="topLeft" activeCell="H79" activeCellId="0" sqref="H79"/>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6.57"/>
    <col collapsed="false" customWidth="true" hidden="true" outlineLevel="0" max="6" min="6" style="210" width="16.43"/>
    <col collapsed="false" customWidth="true" hidden="true" outlineLevel="0" max="7" min="7" style="210" width="47.72"/>
    <col collapsed="false" customWidth="false" hidden="false" outlineLevel="0" max="8" min="8" style="210" width="9.14"/>
    <col collapsed="false" customWidth="true" hidden="false" outlineLevel="0" max="9" min="9" style="210" width="9.86"/>
    <col collapsed="false" customWidth="false" hidden="false" outlineLevel="0" max="1024" min="10"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374</v>
      </c>
      <c r="D11" s="222"/>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242</v>
      </c>
      <c r="D13" s="218"/>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v>2517.33</v>
      </c>
    </row>
    <row r="23" customFormat="false" ht="12.75" hidden="false" customHeight="true" outlineLevel="0" collapsed="false">
      <c r="A23" s="216" t="n">
        <v>1</v>
      </c>
      <c r="B23" s="216" t="s">
        <v>258</v>
      </c>
      <c r="C23" s="216"/>
      <c r="D23" s="216" t="s">
        <v>259</v>
      </c>
      <c r="F23" s="225"/>
      <c r="G23" s="210" t="n">
        <v>200</v>
      </c>
    </row>
    <row r="24" customFormat="false" ht="12.75" hidden="false" customHeight="true" outlineLevel="0" collapsed="false">
      <c r="A24" s="228" t="s">
        <v>221</v>
      </c>
      <c r="B24" s="229" t="s">
        <v>260</v>
      </c>
      <c r="C24" s="229"/>
      <c r="D24" s="230" t="n">
        <v>0</v>
      </c>
      <c r="F24" s="231" t="n">
        <f aca="false">F22/220</f>
        <v>11.4424090909091</v>
      </c>
      <c r="G24" s="232" t="n">
        <f aca="false">F24*G23</f>
        <v>2288.48181818182</v>
      </c>
      <c r="H24" s="313"/>
      <c r="I24" s="313"/>
    </row>
    <row r="25" customFormat="false" ht="12.75" hidden="false" customHeight="true" outlineLevel="0" collapsed="false">
      <c r="A25" s="228" t="s">
        <v>224</v>
      </c>
      <c r="B25" s="229" t="s">
        <v>261</v>
      </c>
      <c r="C25" s="229"/>
      <c r="D25" s="230" t="n">
        <v>0</v>
      </c>
      <c r="F25" s="231"/>
      <c r="G25" s="313"/>
      <c r="H25" s="313"/>
      <c r="I25" s="313"/>
    </row>
    <row r="26" customFormat="false" ht="15" hidden="false" customHeight="true" outlineLevel="0" collapsed="false">
      <c r="A26" s="228" t="s">
        <v>227</v>
      </c>
      <c r="B26" s="217" t="s">
        <v>262</v>
      </c>
      <c r="C26" s="217"/>
      <c r="D26" s="230" t="n">
        <f aca="false">(D24/200)*1.5*30</f>
        <v>0</v>
      </c>
      <c r="G26" s="314"/>
      <c r="H26" s="314"/>
      <c r="I26" s="314"/>
    </row>
    <row r="27" customFormat="false" ht="15" hidden="false" customHeight="true" outlineLevel="0" collapsed="false">
      <c r="A27" s="228" t="s">
        <v>229</v>
      </c>
      <c r="B27" s="229" t="s">
        <v>263</v>
      </c>
      <c r="C27" s="229"/>
      <c r="D27" s="230" t="n">
        <f aca="false">(D24/200)*2*12</f>
        <v>0</v>
      </c>
      <c r="G27" s="314"/>
      <c r="H27" s="314"/>
      <c r="I27" s="314"/>
    </row>
    <row r="28" customFormat="false" ht="12.75" hidden="false" customHeight="true" outlineLevel="0" collapsed="false">
      <c r="A28" s="216" t="s">
        <v>41</v>
      </c>
      <c r="B28" s="216"/>
      <c r="C28" s="216"/>
      <c r="D28" s="234" t="n">
        <f aca="false">SUM(D24:D27)</f>
        <v>0</v>
      </c>
    </row>
    <row r="29" customFormat="false" ht="24.05" hidden="false" customHeight="true" outlineLevel="0" collapsed="false">
      <c r="A29" s="315" t="s">
        <v>375</v>
      </c>
      <c r="B29" s="315"/>
      <c r="C29" s="315"/>
      <c r="D29" s="315"/>
    </row>
    <row r="30" customFormat="false" ht="37.5" hidden="false" customHeight="true" outlineLevel="0" collapsed="false">
      <c r="A30" s="316" t="s">
        <v>376</v>
      </c>
      <c r="B30" s="316"/>
      <c r="C30" s="316"/>
      <c r="D30" s="316"/>
    </row>
    <row r="31" customFormat="false" ht="37.5" hidden="false" customHeight="true" outlineLevel="0" collapsed="false">
      <c r="A31" s="236" t="s">
        <v>266</v>
      </c>
      <c r="B31" s="236"/>
      <c r="C31" s="236"/>
      <c r="D31" s="236"/>
    </row>
    <row r="32" customFormat="false" ht="37.5" hidden="false" customHeight="true" outlineLevel="0" collapsed="false">
      <c r="A32" s="236" t="s">
        <v>267</v>
      </c>
      <c r="B32" s="236"/>
      <c r="C32" s="236"/>
      <c r="D32" s="236"/>
    </row>
    <row r="33" customFormat="false" ht="15" hidden="false" customHeight="false" outlineLevel="0" collapsed="false">
      <c r="A33" s="237"/>
      <c r="B33" s="237"/>
      <c r="C33" s="237"/>
      <c r="D33" s="238"/>
    </row>
    <row r="34" customFormat="false" ht="15" hidden="false" customHeight="false" outlineLevel="0" collapsed="false">
      <c r="A34" s="224" t="s">
        <v>268</v>
      </c>
      <c r="B34" s="224"/>
      <c r="C34" s="224"/>
      <c r="D34" s="224"/>
    </row>
    <row r="35" customFormat="false" ht="15" hidden="false" customHeight="false" outlineLevel="0" collapsed="false">
      <c r="A35" s="237"/>
      <c r="B35" s="237"/>
      <c r="C35" s="237"/>
      <c r="D35" s="238"/>
    </row>
    <row r="36" customFormat="false" ht="15" hidden="false" customHeight="false" outlineLevel="0" collapsed="false">
      <c r="A36" s="239" t="s">
        <v>269</v>
      </c>
      <c r="B36" s="239"/>
      <c r="C36" s="240" t="s">
        <v>270</v>
      </c>
      <c r="D36" s="241" t="n">
        <f aca="false">D28</f>
        <v>0</v>
      </c>
    </row>
    <row r="37" customFormat="false" ht="15" hidden="false" customHeight="false" outlineLevel="0" collapsed="false">
      <c r="A37" s="239"/>
      <c r="B37" s="239"/>
      <c r="C37" s="240" t="s">
        <v>64</v>
      </c>
      <c r="D37" s="242" t="n">
        <f aca="false">SUM(D36)</f>
        <v>0</v>
      </c>
    </row>
    <row r="38" customFormat="false" ht="15" hidden="false" customHeight="false" outlineLevel="0" collapsed="false">
      <c r="A38" s="91"/>
      <c r="B38" s="243"/>
      <c r="C38" s="243"/>
      <c r="D38" s="243"/>
    </row>
    <row r="39" customFormat="false" ht="15" hidden="false" customHeight="false" outlineLevel="0" collapsed="false">
      <c r="A39" s="244" t="s">
        <v>271</v>
      </c>
      <c r="B39" s="244"/>
      <c r="C39" s="244"/>
      <c r="D39" s="244"/>
    </row>
    <row r="40" customFormat="false" ht="15" hidden="false" customHeight="false" outlineLevel="0" collapsed="false">
      <c r="A40" s="243"/>
      <c r="B40" s="243"/>
      <c r="C40" s="243"/>
      <c r="D40" s="243"/>
    </row>
    <row r="41" customFormat="false" ht="15" hidden="false" customHeight="false" outlineLevel="0" collapsed="false">
      <c r="A41" s="216" t="s">
        <v>272</v>
      </c>
      <c r="B41" s="245" t="s">
        <v>273</v>
      </c>
      <c r="C41" s="216" t="s">
        <v>274</v>
      </c>
      <c r="D41" s="216" t="s">
        <v>259</v>
      </c>
    </row>
    <row r="42" customFormat="false" ht="15" hidden="false" customHeight="false" outlineLevel="0" collapsed="false">
      <c r="A42" s="228" t="s">
        <v>221</v>
      </c>
      <c r="B42" s="217" t="s">
        <v>275</v>
      </c>
      <c r="C42" s="246" t="n">
        <v>0.08333</v>
      </c>
      <c r="D42" s="230" t="n">
        <f aca="false">ROUND($D$37*C42,2)</f>
        <v>0</v>
      </c>
    </row>
    <row r="43" customFormat="false" ht="15" hidden="false" customHeight="false" outlineLevel="0" collapsed="false">
      <c r="A43" s="228" t="s">
        <v>224</v>
      </c>
      <c r="B43" s="217" t="s">
        <v>50</v>
      </c>
      <c r="C43" s="246" t="n">
        <v>0.08333</v>
      </c>
      <c r="D43" s="230" t="n">
        <f aca="false">ROUND($D$37*C43,2)</f>
        <v>0</v>
      </c>
    </row>
    <row r="44" customFormat="false" ht="15" hidden="false" customHeight="false" outlineLevel="0" collapsed="false">
      <c r="A44" s="228" t="s">
        <v>227</v>
      </c>
      <c r="B44" s="217" t="s">
        <v>276</v>
      </c>
      <c r="C44" s="247" t="n">
        <v>0.027778</v>
      </c>
      <c r="D44" s="230" t="n">
        <f aca="false">ROUND($D$37*C44,2)</f>
        <v>0</v>
      </c>
    </row>
    <row r="45" customFormat="false" ht="12.75" hidden="false" customHeight="true" outlineLevel="0" collapsed="false">
      <c r="A45" s="248" t="s">
        <v>41</v>
      </c>
      <c r="B45" s="248"/>
      <c r="C45" s="248"/>
      <c r="D45" s="234" t="n">
        <f aca="false">SUM(D42:D44)</f>
        <v>0</v>
      </c>
    </row>
    <row r="46" customFormat="false" ht="44.25" hidden="false" customHeight="true" outlineLevel="0" collapsed="false">
      <c r="A46" s="229" t="s">
        <v>277</v>
      </c>
      <c r="B46" s="229"/>
      <c r="C46" s="229"/>
      <c r="D46" s="229"/>
    </row>
    <row r="47" customFormat="false" ht="15" hidden="false" customHeight="false" outlineLevel="0" collapsed="false">
      <c r="A47" s="237"/>
      <c r="B47" s="237"/>
      <c r="C47" s="237"/>
      <c r="D47" s="249"/>
    </row>
    <row r="48" customFormat="false" ht="15" hidden="false" customHeight="false" outlineLevel="0" collapsed="false">
      <c r="A48" s="239" t="s">
        <v>278</v>
      </c>
      <c r="B48" s="239"/>
      <c r="C48" s="240" t="s">
        <v>270</v>
      </c>
      <c r="D48" s="241" t="n">
        <f aca="false">D28</f>
        <v>0</v>
      </c>
    </row>
    <row r="49" customFormat="false" ht="15" hidden="false" customHeight="false" outlineLevel="0" collapsed="false">
      <c r="A49" s="239"/>
      <c r="B49" s="239"/>
      <c r="C49" s="240" t="s">
        <v>279</v>
      </c>
      <c r="D49" s="242" t="n">
        <f aca="false">D45</f>
        <v>0</v>
      </c>
    </row>
    <row r="50" customFormat="false" ht="15" hidden="false" customHeight="false" outlineLevel="0" collapsed="false">
      <c r="A50" s="239"/>
      <c r="B50" s="239"/>
      <c r="C50" s="240" t="s">
        <v>64</v>
      </c>
      <c r="D50" s="242" t="n">
        <f aca="false">SUM(D48:D49)</f>
        <v>0</v>
      </c>
    </row>
    <row r="51" customFormat="false" ht="15" hidden="false" customHeight="false" outlineLevel="0" collapsed="false">
      <c r="A51" s="243"/>
      <c r="B51" s="243"/>
      <c r="C51" s="243"/>
      <c r="D51" s="243"/>
    </row>
    <row r="52" customFormat="false" ht="26.25" hidden="false" customHeight="true" outlineLevel="0" collapsed="false">
      <c r="A52" s="250" t="s">
        <v>280</v>
      </c>
      <c r="B52" s="250"/>
      <c r="C52" s="250"/>
      <c r="D52" s="250"/>
    </row>
    <row r="53" customFormat="false" ht="11.25" hidden="false" customHeight="true" outlineLevel="0" collapsed="false">
      <c r="A53" s="243"/>
      <c r="B53" s="243"/>
      <c r="C53" s="243"/>
      <c r="D53" s="243"/>
    </row>
    <row r="54" customFormat="false" ht="15" hidden="false" customHeight="false" outlineLevel="0" collapsed="false">
      <c r="A54" s="216" t="s">
        <v>281</v>
      </c>
      <c r="B54" s="216" t="s">
        <v>282</v>
      </c>
      <c r="C54" s="216" t="s">
        <v>274</v>
      </c>
      <c r="D54" s="216" t="s">
        <v>259</v>
      </c>
    </row>
    <row r="55" customFormat="false" ht="15" hidden="false" customHeight="false" outlineLevel="0" collapsed="false">
      <c r="A55" s="228" t="s">
        <v>221</v>
      </c>
      <c r="B55" s="217" t="s">
        <v>283</v>
      </c>
      <c r="C55" s="251" t="n">
        <v>0.2</v>
      </c>
      <c r="D55" s="230" t="n">
        <f aca="false">D50*C55</f>
        <v>0</v>
      </c>
    </row>
    <row r="56" customFormat="false" ht="14.25" hidden="false" customHeight="true" outlineLevel="0" collapsed="false">
      <c r="A56" s="228" t="s">
        <v>224</v>
      </c>
      <c r="B56" s="217" t="s">
        <v>284</v>
      </c>
      <c r="C56" s="251" t="n">
        <v>0.025</v>
      </c>
      <c r="D56" s="230" t="n">
        <f aca="false">D50*C56</f>
        <v>0</v>
      </c>
    </row>
    <row r="57" customFormat="false" ht="15" hidden="false" customHeight="false" outlineLevel="0" collapsed="false">
      <c r="A57" s="228" t="s">
        <v>227</v>
      </c>
      <c r="B57" s="217" t="s">
        <v>285</v>
      </c>
      <c r="C57" s="251" t="n">
        <v>0.06</v>
      </c>
      <c r="D57" s="230" t="n">
        <f aca="false">D50*C57</f>
        <v>0</v>
      </c>
    </row>
    <row r="58" customFormat="false" ht="15" hidden="false" customHeight="false" outlineLevel="0" collapsed="false">
      <c r="A58" s="228" t="s">
        <v>229</v>
      </c>
      <c r="B58" s="217" t="s">
        <v>286</v>
      </c>
      <c r="C58" s="251" t="n">
        <v>0.015</v>
      </c>
      <c r="D58" s="230" t="n">
        <f aca="false">D50*C58</f>
        <v>0</v>
      </c>
    </row>
    <row r="59" customFormat="false" ht="15" hidden="false" customHeight="false" outlineLevel="0" collapsed="false">
      <c r="A59" s="228" t="s">
        <v>232</v>
      </c>
      <c r="B59" s="217" t="s">
        <v>287</v>
      </c>
      <c r="C59" s="251" t="n">
        <v>0.01</v>
      </c>
      <c r="D59" s="230" t="n">
        <f aca="false">D50*C59</f>
        <v>0</v>
      </c>
    </row>
    <row r="60" customFormat="false" ht="15" hidden="false" customHeight="false" outlineLevel="0" collapsed="false">
      <c r="A60" s="228" t="s">
        <v>234</v>
      </c>
      <c r="B60" s="217" t="s">
        <v>61</v>
      </c>
      <c r="C60" s="251" t="n">
        <v>0.006</v>
      </c>
      <c r="D60" s="230" t="n">
        <f aca="false">D50*C60</f>
        <v>0</v>
      </c>
    </row>
    <row r="61" customFormat="false" ht="15" hidden="false" customHeight="false" outlineLevel="0" collapsed="false">
      <c r="A61" s="228" t="s">
        <v>237</v>
      </c>
      <c r="B61" s="217" t="s">
        <v>62</v>
      </c>
      <c r="C61" s="251" t="n">
        <v>0.002</v>
      </c>
      <c r="D61" s="230" t="n">
        <f aca="false">D50*C61</f>
        <v>0</v>
      </c>
    </row>
    <row r="62" customFormat="false" ht="15" hidden="false" customHeight="false" outlineLevel="0" collapsed="false">
      <c r="A62" s="228" t="s">
        <v>240</v>
      </c>
      <c r="B62" s="217" t="s">
        <v>63</v>
      </c>
      <c r="C62" s="251" t="n">
        <v>0.08</v>
      </c>
      <c r="D62" s="230" t="n">
        <f aca="false">D50*C62</f>
        <v>0</v>
      </c>
    </row>
    <row r="63" customFormat="false" ht="12.75" hidden="false" customHeight="true" outlineLevel="0" collapsed="false">
      <c r="A63" s="248" t="s">
        <v>288</v>
      </c>
      <c r="B63" s="248"/>
      <c r="C63" s="252" t="n">
        <f aca="false">SUM(C55:C62)</f>
        <v>0.398</v>
      </c>
      <c r="D63" s="234" t="n">
        <f aca="false">SUM(D55:D62)</f>
        <v>0</v>
      </c>
    </row>
    <row r="64" customFormat="false" ht="15" hidden="false" customHeight="false" outlineLevel="0" collapsed="false">
      <c r="A64" s="253" t="s">
        <v>289</v>
      </c>
      <c r="B64" s="253"/>
      <c r="C64" s="253"/>
      <c r="D64" s="253"/>
    </row>
    <row r="65" customFormat="false" ht="23.25" hidden="false" customHeight="true" outlineLevel="0" collapsed="false">
      <c r="A65" s="229" t="s">
        <v>290</v>
      </c>
      <c r="B65" s="229"/>
      <c r="C65" s="229"/>
      <c r="D65" s="229"/>
    </row>
    <row r="67" customFormat="false" ht="15" hidden="false" customHeight="false" outlineLevel="0" collapsed="false">
      <c r="A67" s="254" t="s">
        <v>291</v>
      </c>
      <c r="B67" s="254"/>
      <c r="C67" s="254"/>
      <c r="D67" s="254"/>
    </row>
    <row r="68" customFormat="false" ht="12.75" hidden="false" customHeight="true" outlineLevel="0" collapsed="false">
      <c r="A68" s="216" t="s">
        <v>292</v>
      </c>
      <c r="B68" s="216" t="s">
        <v>293</v>
      </c>
      <c r="C68" s="216"/>
      <c r="D68" s="216" t="s">
        <v>259</v>
      </c>
    </row>
    <row r="69" customFormat="false" ht="12.75" hidden="false" customHeight="true" outlineLevel="0" collapsed="false">
      <c r="A69" s="228" t="s">
        <v>294</v>
      </c>
      <c r="B69" s="229" t="s">
        <v>295</v>
      </c>
      <c r="C69" s="229"/>
      <c r="D69" s="230" t="n">
        <v>0</v>
      </c>
    </row>
    <row r="70" customFormat="false" ht="12.75" hidden="false" customHeight="true" outlineLevel="0" collapsed="false">
      <c r="A70" s="228" t="s">
        <v>296</v>
      </c>
      <c r="B70" s="229" t="s">
        <v>297</v>
      </c>
      <c r="C70" s="229"/>
      <c r="D70" s="230" t="n">
        <f aca="false">D69*0.06</f>
        <v>0</v>
      </c>
    </row>
    <row r="71" customFormat="false" ht="12.75" hidden="false" customHeight="true" outlineLevel="0" collapsed="false">
      <c r="A71" s="228" t="s">
        <v>298</v>
      </c>
      <c r="B71" s="229" t="s">
        <v>299</v>
      </c>
      <c r="C71" s="229"/>
      <c r="D71" s="234" t="n">
        <f aca="false">D69-D70</f>
        <v>0</v>
      </c>
    </row>
    <row r="72" customFormat="false" ht="12.75" hidden="false" customHeight="true" outlineLevel="0" collapsed="false">
      <c r="A72" s="228" t="s">
        <v>300</v>
      </c>
      <c r="B72" s="229" t="s">
        <v>301</v>
      </c>
      <c r="C72" s="229"/>
      <c r="D72" s="230" t="n">
        <v>0</v>
      </c>
    </row>
    <row r="73" customFormat="false" ht="12.75" hidden="false" customHeight="true" outlineLevel="0" collapsed="false">
      <c r="A73" s="228" t="s">
        <v>302</v>
      </c>
      <c r="B73" s="229" t="s">
        <v>303</v>
      </c>
      <c r="C73" s="229"/>
      <c r="D73" s="230" t="n">
        <f aca="false">D72*0.05</f>
        <v>0</v>
      </c>
    </row>
    <row r="74" customFormat="false" ht="12.75" hidden="false" customHeight="true" outlineLevel="0" collapsed="false">
      <c r="A74" s="228" t="s">
        <v>304</v>
      </c>
      <c r="B74" s="229" t="s">
        <v>305</v>
      </c>
      <c r="C74" s="229"/>
      <c r="D74" s="234" t="n">
        <f aca="false">D72-D73</f>
        <v>0</v>
      </c>
    </row>
    <row r="75" customFormat="false" ht="12.75" hidden="false" customHeight="true" outlineLevel="0" collapsed="false">
      <c r="A75" s="255" t="s">
        <v>227</v>
      </c>
      <c r="B75" s="256" t="s">
        <v>306</v>
      </c>
      <c r="C75" s="256"/>
      <c r="D75" s="234" t="n">
        <v>0</v>
      </c>
    </row>
    <row r="76" customFormat="false" ht="12.75" hidden="false" customHeight="true" outlineLevel="0" collapsed="false">
      <c r="A76" s="255" t="s">
        <v>229</v>
      </c>
      <c r="B76" s="256" t="s">
        <v>307</v>
      </c>
      <c r="C76" s="256"/>
      <c r="D76" s="230" t="n">
        <v>0</v>
      </c>
    </row>
    <row r="77" customFormat="false" ht="12.75" hidden="false" customHeight="true" outlineLevel="0" collapsed="false">
      <c r="A77" s="255" t="s">
        <v>232</v>
      </c>
      <c r="B77" s="256" t="s">
        <v>308</v>
      </c>
      <c r="C77" s="256"/>
      <c r="D77" s="230"/>
    </row>
    <row r="78" customFormat="false" ht="12.75" hidden="false" customHeight="true" outlineLevel="0" collapsed="false">
      <c r="A78" s="248" t="s">
        <v>41</v>
      </c>
      <c r="B78" s="248"/>
      <c r="C78" s="248"/>
      <c r="D78" s="234" t="n">
        <f aca="false">D71+D74+D75+D76</f>
        <v>0</v>
      </c>
    </row>
    <row r="79" customFormat="false" ht="105.95" hidden="false" customHeight="true" outlineLevel="0" collapsed="false">
      <c r="A79" s="257" t="s">
        <v>377</v>
      </c>
      <c r="B79" s="257"/>
      <c r="C79" s="257"/>
      <c r="D79" s="257"/>
    </row>
    <row r="81" customFormat="false" ht="15" hidden="false" customHeight="false" outlineLevel="0" collapsed="false">
      <c r="A81" s="254" t="s">
        <v>310</v>
      </c>
      <c r="B81" s="254"/>
      <c r="C81" s="254"/>
      <c r="D81" s="254"/>
    </row>
    <row r="82" customFormat="false" ht="12.75" hidden="false" customHeight="true" outlineLevel="0" collapsed="false">
      <c r="A82" s="216" t="n">
        <v>2</v>
      </c>
      <c r="B82" s="216" t="s">
        <v>311</v>
      </c>
      <c r="C82" s="216"/>
      <c r="D82" s="216" t="s">
        <v>259</v>
      </c>
    </row>
    <row r="83" customFormat="false" ht="12.75" hidden="false" customHeight="true" outlineLevel="0" collapsed="false">
      <c r="A83" s="228" t="s">
        <v>272</v>
      </c>
      <c r="B83" s="217" t="s">
        <v>312</v>
      </c>
      <c r="C83" s="217"/>
      <c r="D83" s="230" t="n">
        <f aca="false">D45</f>
        <v>0</v>
      </c>
    </row>
    <row r="84" customFormat="false" ht="12.75" hidden="false" customHeight="true" outlineLevel="0" collapsed="false">
      <c r="A84" s="228" t="s">
        <v>281</v>
      </c>
      <c r="B84" s="217" t="s">
        <v>313</v>
      </c>
      <c r="C84" s="217"/>
      <c r="D84" s="230" t="n">
        <f aca="false">D63</f>
        <v>0</v>
      </c>
    </row>
    <row r="85" customFormat="false" ht="12.75" hidden="false" customHeight="true" outlineLevel="0" collapsed="false">
      <c r="A85" s="228" t="s">
        <v>292</v>
      </c>
      <c r="B85" s="217" t="s">
        <v>314</v>
      </c>
      <c r="C85" s="217"/>
      <c r="D85" s="230" t="n">
        <f aca="false">D78</f>
        <v>0</v>
      </c>
    </row>
    <row r="86" customFormat="false" ht="12.75" hidden="false" customHeight="true" outlineLevel="0" collapsed="false">
      <c r="A86" s="248" t="s">
        <v>41</v>
      </c>
      <c r="B86" s="248"/>
      <c r="C86" s="248"/>
      <c r="D86" s="234" t="n">
        <f aca="false">SUM(D83:D85)</f>
        <v>0</v>
      </c>
    </row>
    <row r="87" customFormat="false" ht="15" hidden="false" customHeight="false" outlineLevel="0" collapsed="false">
      <c r="A87" s="237"/>
      <c r="B87" s="237"/>
      <c r="C87" s="237"/>
      <c r="D87" s="258"/>
    </row>
    <row r="88" customFormat="false" ht="14.25" hidden="false" customHeight="true" outlineLevel="0" collapsed="false">
      <c r="A88" s="259" t="s">
        <v>315</v>
      </c>
      <c r="B88" s="259"/>
      <c r="C88" s="260" t="s">
        <v>270</v>
      </c>
      <c r="D88" s="261" t="n">
        <f aca="false">D28</f>
        <v>0</v>
      </c>
    </row>
    <row r="89" customFormat="false" ht="15" hidden="false" customHeight="false" outlineLevel="0" collapsed="false">
      <c r="A89" s="259"/>
      <c r="B89" s="259"/>
      <c r="C89" s="260" t="s">
        <v>316</v>
      </c>
      <c r="D89" s="261" t="n">
        <f aca="false">D45</f>
        <v>0</v>
      </c>
    </row>
    <row r="90" customFormat="false" ht="15" hidden="false" customHeight="false" outlineLevel="0" collapsed="false">
      <c r="A90" s="259"/>
      <c r="B90" s="259"/>
      <c r="C90" s="260" t="s">
        <v>64</v>
      </c>
      <c r="D90" s="262" t="n">
        <f aca="false">SUM(D88:D89)</f>
        <v>0</v>
      </c>
    </row>
    <row r="92" customFormat="false" ht="15" hidden="false" customHeight="false" outlineLevel="0" collapsed="false">
      <c r="A92" s="263" t="s">
        <v>317</v>
      </c>
      <c r="B92" s="263"/>
      <c r="C92" s="263"/>
      <c r="D92" s="263"/>
    </row>
    <row r="93" customFormat="false" ht="15" hidden="false" customHeight="false" outlineLevel="0" collapsed="false">
      <c r="A93" s="216" t="n">
        <v>3</v>
      </c>
      <c r="B93" s="245" t="s">
        <v>318</v>
      </c>
      <c r="C93" s="245" t="s">
        <v>274</v>
      </c>
      <c r="D93" s="216" t="s">
        <v>259</v>
      </c>
    </row>
    <row r="94" customFormat="false" ht="15" hidden="false" customHeight="false" outlineLevel="0" collapsed="false">
      <c r="A94" s="228" t="s">
        <v>221</v>
      </c>
      <c r="B94" s="217" t="s">
        <v>319</v>
      </c>
      <c r="C94" s="252" t="n">
        <f aca="false">1/12*5.55%</f>
        <v>0.004625</v>
      </c>
      <c r="D94" s="230" t="n">
        <f aca="false">ROUND($D$90*C94,2)</f>
        <v>0</v>
      </c>
    </row>
    <row r="95" customFormat="false" ht="15" hidden="false" customHeight="false" outlineLevel="0" collapsed="false">
      <c r="A95" s="228" t="s">
        <v>224</v>
      </c>
      <c r="B95" s="217" t="s">
        <v>320</v>
      </c>
      <c r="C95" s="264" t="n">
        <v>0.00037</v>
      </c>
      <c r="D95" s="230" t="n">
        <f aca="false">ROUND($D$90*C95,2)</f>
        <v>0</v>
      </c>
      <c r="H95" s="233"/>
    </row>
    <row r="96" customFormat="false" ht="15" hidden="false" customHeight="false" outlineLevel="0" collapsed="false">
      <c r="A96" s="228" t="s">
        <v>227</v>
      </c>
      <c r="B96" s="217" t="s">
        <v>321</v>
      </c>
      <c r="C96" s="252" t="n">
        <f aca="false">(8%*40%*5.55%)</f>
        <v>0.001776</v>
      </c>
      <c r="D96" s="230" t="n">
        <f aca="false">ROUND($D$90*C96,2)</f>
        <v>0</v>
      </c>
    </row>
    <row r="97" customFormat="false" ht="15" hidden="false" customHeight="true" outlineLevel="0" collapsed="false">
      <c r="A97" s="228" t="s">
        <v>229</v>
      </c>
      <c r="B97" s="217" t="s">
        <v>322</v>
      </c>
      <c r="C97" s="252" t="n">
        <f aca="false">(1/30*7)/12</f>
        <v>0.0194444444444444</v>
      </c>
      <c r="D97" s="230" t="n">
        <f aca="false">ROUND($D$90*C97,2)</f>
        <v>0</v>
      </c>
    </row>
    <row r="98" customFormat="false" ht="15" hidden="false" customHeight="false" outlineLevel="0" collapsed="false">
      <c r="A98" s="228" t="s">
        <v>232</v>
      </c>
      <c r="B98" s="217" t="s">
        <v>323</v>
      </c>
      <c r="C98" s="252" t="n">
        <v>0.0072</v>
      </c>
      <c r="D98" s="265" t="n">
        <f aca="false">ROUND($D$90*C98,2)</f>
        <v>0</v>
      </c>
    </row>
    <row r="99" customFormat="false" ht="15" hidden="false" customHeight="false" outlineLevel="0" collapsed="false">
      <c r="A99" s="228" t="s">
        <v>234</v>
      </c>
      <c r="B99" s="217" t="s">
        <v>324</v>
      </c>
      <c r="C99" s="252" t="n">
        <f aca="false">((0.08*0.4))</f>
        <v>0.032</v>
      </c>
      <c r="D99" s="230" t="n">
        <f aca="false">ROUND($D$90*C99,2)</f>
        <v>0</v>
      </c>
    </row>
    <row r="100" customFormat="false" ht="12.75" hidden="false" customHeight="true" outlineLevel="0" collapsed="false">
      <c r="A100" s="248" t="s">
        <v>41</v>
      </c>
      <c r="B100" s="248"/>
      <c r="C100" s="248"/>
      <c r="D100" s="234" t="n">
        <f aca="false">SUM(D94:D99)</f>
        <v>0</v>
      </c>
    </row>
    <row r="101" customFormat="false" ht="85.05" hidden="false" customHeight="true" outlineLevel="0" collapsed="false">
      <c r="A101" s="266" t="s">
        <v>325</v>
      </c>
      <c r="B101" s="266"/>
      <c r="C101" s="266"/>
      <c r="D101" s="266"/>
    </row>
    <row r="102" customFormat="false" ht="15" hidden="false" customHeight="false" outlineLevel="0" collapsed="false">
      <c r="A102" s="237"/>
      <c r="B102" s="237"/>
      <c r="C102" s="237"/>
      <c r="D102" s="258"/>
    </row>
    <row r="103" customFormat="false" ht="14.25" hidden="false" customHeight="true" outlineLevel="0" collapsed="false">
      <c r="A103" s="267" t="s">
        <v>326</v>
      </c>
      <c r="B103" s="267"/>
      <c r="C103" s="260" t="s">
        <v>327</v>
      </c>
      <c r="D103" s="262" t="n">
        <f aca="false">D28</f>
        <v>0</v>
      </c>
    </row>
    <row r="104" customFormat="false" ht="15" hidden="false" customHeight="false" outlineLevel="0" collapsed="false">
      <c r="A104" s="267"/>
      <c r="B104" s="267"/>
      <c r="C104" s="260" t="s">
        <v>316</v>
      </c>
      <c r="D104" s="262" t="n">
        <f aca="false">D45</f>
        <v>0</v>
      </c>
    </row>
    <row r="105" customFormat="false" ht="15" hidden="false" customHeight="false" outlineLevel="0" collapsed="false">
      <c r="A105" s="267"/>
      <c r="B105" s="267"/>
      <c r="C105" s="260" t="s">
        <v>328</v>
      </c>
      <c r="D105" s="262" t="n">
        <f aca="false">D85-D71-D74</f>
        <v>0</v>
      </c>
    </row>
    <row r="106" customFormat="false" ht="15" hidden="false" customHeight="false" outlineLevel="0" collapsed="false">
      <c r="A106" s="267"/>
      <c r="B106" s="267"/>
      <c r="C106" s="260" t="s">
        <v>329</v>
      </c>
      <c r="D106" s="262" t="n">
        <f aca="false">D100</f>
        <v>0</v>
      </c>
    </row>
    <row r="107" customFormat="false" ht="41.25" hidden="false" customHeight="true" outlineLevel="0" collapsed="false">
      <c r="A107" s="267"/>
      <c r="B107" s="267"/>
      <c r="C107" s="268" t="s">
        <v>330</v>
      </c>
      <c r="D107" s="262" t="n">
        <f aca="false">SUM(D103:D106)</f>
        <v>0</v>
      </c>
    </row>
    <row r="109" customFormat="false" ht="15" hidden="false" customHeight="false" outlineLevel="0" collapsed="false">
      <c r="A109" s="214" t="s">
        <v>332</v>
      </c>
      <c r="B109" s="214"/>
      <c r="C109" s="214"/>
      <c r="D109" s="214"/>
    </row>
    <row r="110" customFormat="false" ht="15" hidden="false" customHeight="false" outlineLevel="0" collapsed="false">
      <c r="A110" s="270" t="s">
        <v>333</v>
      </c>
      <c r="B110" s="270"/>
      <c r="C110" s="270"/>
      <c r="D110" s="270"/>
    </row>
    <row r="111" customFormat="false" ht="15" hidden="false" customHeight="false" outlineLevel="0" collapsed="false">
      <c r="A111" s="216" t="s">
        <v>334</v>
      </c>
      <c r="B111" s="245" t="s">
        <v>335</v>
      </c>
      <c r="C111" s="245" t="s">
        <v>274</v>
      </c>
      <c r="D111" s="216" t="s">
        <v>259</v>
      </c>
    </row>
    <row r="112" customFormat="false" ht="15" hidden="false" customHeight="false" outlineLevel="0" collapsed="false">
      <c r="A112" s="228" t="s">
        <v>221</v>
      </c>
      <c r="B112" s="217" t="s">
        <v>336</v>
      </c>
      <c r="C112" s="271" t="n">
        <v>0</v>
      </c>
      <c r="D112" s="230" t="n">
        <f aca="false">ROUND($D$107*C112,2)</f>
        <v>0</v>
      </c>
    </row>
    <row r="113" customFormat="false" ht="15" hidden="false" customHeight="false" outlineLevel="0" collapsed="false">
      <c r="A113" s="228" t="s">
        <v>224</v>
      </c>
      <c r="B113" s="217" t="s">
        <v>337</v>
      </c>
      <c r="C113" s="271" t="n">
        <v>0.01633</v>
      </c>
      <c r="D113" s="230" t="n">
        <f aca="false">ROUND($D$107*C113,2)</f>
        <v>0</v>
      </c>
    </row>
    <row r="114" customFormat="false" ht="15" hidden="false" customHeight="false" outlineLevel="0" collapsed="false">
      <c r="A114" s="228" t="s">
        <v>227</v>
      </c>
      <c r="B114" s="217" t="s">
        <v>338</v>
      </c>
      <c r="C114" s="271" t="n">
        <v>0.000208333333333333</v>
      </c>
      <c r="D114" s="230" t="n">
        <f aca="false">ROUND($D$107*C114,2)</f>
        <v>0</v>
      </c>
    </row>
    <row r="115" customFormat="false" ht="15" hidden="false" customHeight="false" outlineLevel="0" collapsed="false">
      <c r="A115" s="228" t="s">
        <v>229</v>
      </c>
      <c r="B115" s="217" t="s">
        <v>339</v>
      </c>
      <c r="C115" s="271" t="n">
        <v>0.00333333333333333</v>
      </c>
      <c r="D115" s="230" t="n">
        <f aca="false">ROUND($D$107*C115,2)</f>
        <v>0</v>
      </c>
    </row>
    <row r="116" customFormat="false" ht="15" hidden="false" customHeight="false" outlineLevel="0" collapsed="false">
      <c r="A116" s="228" t="s">
        <v>232</v>
      </c>
      <c r="B116" s="217" t="s">
        <v>340</v>
      </c>
      <c r="C116" s="272" t="n">
        <v>0.00056</v>
      </c>
      <c r="D116" s="230" t="n">
        <f aca="false">ROUND($D$107*C116,2)</f>
        <v>0</v>
      </c>
    </row>
    <row r="117" customFormat="false" ht="15" hidden="false" customHeight="false" outlineLevel="0" collapsed="false">
      <c r="A117" s="228" t="s">
        <v>234</v>
      </c>
      <c r="B117" s="217" t="s">
        <v>341</v>
      </c>
      <c r="C117" s="271"/>
      <c r="D117" s="230"/>
    </row>
    <row r="118" customFormat="false" ht="12.75" hidden="false" customHeight="true" outlineLevel="0" collapsed="false">
      <c r="A118" s="248" t="s">
        <v>288</v>
      </c>
      <c r="B118" s="248"/>
      <c r="C118" s="273" t="n">
        <f aca="false">SUM(C112:C117)</f>
        <v>0.0204316666666667</v>
      </c>
      <c r="D118" s="234" t="n">
        <f aca="false">SUM(D112:D117)</f>
        <v>0</v>
      </c>
    </row>
    <row r="119" customFormat="false" ht="59.25" hidden="false" customHeight="true" outlineLevel="0" collapsed="false">
      <c r="A119" s="317" t="s">
        <v>342</v>
      </c>
      <c r="B119" s="317"/>
      <c r="C119" s="317"/>
      <c r="D119" s="317"/>
    </row>
    <row r="120" customFormat="false" ht="14.9" hidden="false" customHeight="true" outlineLevel="0" collapsed="false">
      <c r="A120" s="274"/>
      <c r="B120" s="274"/>
      <c r="C120" s="274"/>
      <c r="D120" s="274"/>
    </row>
    <row r="121" customFormat="false" ht="14.9" hidden="false" customHeight="true" outlineLevel="0" collapsed="false">
      <c r="A121" s="275" t="s">
        <v>343</v>
      </c>
      <c r="B121" s="275"/>
      <c r="C121" s="275"/>
      <c r="D121" s="275"/>
    </row>
    <row r="122" customFormat="false" ht="14.9" hidden="false" customHeight="true" outlineLevel="0" collapsed="false">
      <c r="A122" s="276"/>
      <c r="B122" s="276"/>
      <c r="C122" s="276"/>
      <c r="D122" s="276"/>
    </row>
    <row r="123" customFormat="false" ht="15" hidden="false" customHeight="false" outlineLevel="0" collapsed="false">
      <c r="A123" s="216" t="s">
        <v>344</v>
      </c>
      <c r="B123" s="245" t="s">
        <v>345</v>
      </c>
      <c r="C123" s="216" t="s">
        <v>274</v>
      </c>
      <c r="D123" s="216" t="s">
        <v>259</v>
      </c>
    </row>
    <row r="124" customFormat="false" ht="19.65" hidden="false" customHeight="true" outlineLevel="0" collapsed="false">
      <c r="A124" s="228" t="s">
        <v>221</v>
      </c>
      <c r="B124" s="217" t="s">
        <v>345</v>
      </c>
      <c r="C124" s="264" t="n">
        <v>0.00752</v>
      </c>
      <c r="D124" s="277" t="n">
        <f aca="false">ROUND(C124*D107,2)</f>
        <v>0</v>
      </c>
    </row>
    <row r="125" customFormat="false" ht="14.9" hidden="false" customHeight="true" outlineLevel="0" collapsed="false">
      <c r="A125" s="278" t="s">
        <v>288</v>
      </c>
      <c r="B125" s="278"/>
      <c r="C125" s="278"/>
      <c r="D125" s="318" t="n">
        <f aca="false">D124</f>
        <v>0</v>
      </c>
    </row>
    <row r="126" customFormat="false" ht="14.9" hidden="false" customHeight="true" outlineLevel="0" collapsed="false">
      <c r="A126" s="280"/>
      <c r="B126" s="280"/>
      <c r="C126" s="281"/>
      <c r="D126" s="282"/>
    </row>
    <row r="127" customFormat="false" ht="14.9" hidden="false" customHeight="true" outlineLevel="0" collapsed="false">
      <c r="A127" s="283" t="s">
        <v>346</v>
      </c>
      <c r="B127" s="283"/>
      <c r="C127" s="283"/>
      <c r="D127" s="283"/>
    </row>
    <row r="128" customFormat="false" ht="14.9" hidden="false" customHeight="true" outlineLevel="0" collapsed="false">
      <c r="A128" s="276"/>
      <c r="B128" s="276"/>
      <c r="C128" s="276"/>
      <c r="D128" s="276"/>
    </row>
    <row r="129" customFormat="false" ht="14.9" hidden="false" customHeight="true" outlineLevel="0" collapsed="false">
      <c r="A129" s="284" t="n">
        <v>4</v>
      </c>
      <c r="B129" s="245" t="s">
        <v>347</v>
      </c>
      <c r="C129" s="284"/>
      <c r="D129" s="284" t="s">
        <v>259</v>
      </c>
    </row>
    <row r="130" customFormat="false" ht="14.9" hidden="false" customHeight="true" outlineLevel="0" collapsed="false">
      <c r="A130" s="285" t="s">
        <v>334</v>
      </c>
      <c r="B130" s="217" t="str">
        <f aca="false">B111</f>
        <v>Ausências Legais</v>
      </c>
      <c r="C130" s="217"/>
      <c r="D130" s="277" t="n">
        <f aca="false">D118</f>
        <v>0</v>
      </c>
    </row>
    <row r="131" customFormat="false" ht="14.9" hidden="false" customHeight="true" outlineLevel="0" collapsed="false">
      <c r="A131" s="285" t="s">
        <v>344</v>
      </c>
      <c r="B131" s="217" t="str">
        <f aca="false">B123</f>
        <v>Incidência do Submódulo 2.2 sobre o Substituto nas Ausências Legais</v>
      </c>
      <c r="C131" s="217"/>
      <c r="D131" s="277" t="n">
        <f aca="false">D125</f>
        <v>0</v>
      </c>
    </row>
    <row r="132" customFormat="false" ht="14.9" hidden="false" customHeight="true" outlineLevel="0" collapsed="false">
      <c r="A132" s="278" t="s">
        <v>41</v>
      </c>
      <c r="B132" s="278"/>
      <c r="C132" s="278"/>
      <c r="D132" s="286" t="n">
        <f aca="false">SUM(D130:D131)</f>
        <v>0</v>
      </c>
    </row>
    <row r="133" customFormat="false" ht="14.9" hidden="false" customHeight="true" outlineLevel="0" collapsed="false">
      <c r="A133" s="274"/>
      <c r="B133" s="274"/>
      <c r="C133" s="274"/>
      <c r="D133" s="274"/>
    </row>
    <row r="134" customFormat="false" ht="15" hidden="false" customHeight="false" outlineLevel="0" collapsed="false">
      <c r="A134" s="263" t="s">
        <v>348</v>
      </c>
      <c r="B134" s="263"/>
      <c r="C134" s="263"/>
      <c r="D134" s="263"/>
    </row>
    <row r="135" customFormat="false" ht="12.75" hidden="false" customHeight="true" outlineLevel="0" collapsed="false">
      <c r="A135" s="216" t="n">
        <v>5</v>
      </c>
      <c r="B135" s="245" t="s">
        <v>214</v>
      </c>
      <c r="C135" s="245"/>
      <c r="D135" s="216" t="s">
        <v>259</v>
      </c>
    </row>
    <row r="136" customFormat="false" ht="12.75" hidden="false" customHeight="true" outlineLevel="0" collapsed="false">
      <c r="A136" s="287" t="s">
        <v>221</v>
      </c>
      <c r="B136" s="288" t="s">
        <v>349</v>
      </c>
      <c r="C136" s="288"/>
      <c r="D136" s="230" t="n">
        <f aca="false">'Custos EPI'!C8</f>
        <v>419.76</v>
      </c>
    </row>
    <row r="137" customFormat="false" ht="12.75" hidden="false" customHeight="true" outlineLevel="0" collapsed="false">
      <c r="A137" s="287" t="s">
        <v>224</v>
      </c>
      <c r="B137" s="288" t="s">
        <v>350</v>
      </c>
      <c r="C137" s="288"/>
      <c r="D137" s="230" t="n">
        <v>0</v>
      </c>
    </row>
    <row r="138" customFormat="false" ht="12.75" hidden="false" customHeight="true" outlineLevel="0" collapsed="false">
      <c r="A138" s="287" t="s">
        <v>227</v>
      </c>
      <c r="B138" s="288" t="s">
        <v>308</v>
      </c>
      <c r="C138" s="288"/>
      <c r="D138" s="230" t="n">
        <v>0</v>
      </c>
    </row>
    <row r="139" customFormat="false" ht="12.75" hidden="false" customHeight="true" outlineLevel="0" collapsed="false">
      <c r="A139" s="289" t="s">
        <v>288</v>
      </c>
      <c r="B139" s="289"/>
      <c r="C139" s="289"/>
      <c r="D139" s="230" t="n">
        <f aca="false">SUM(D136:D138)</f>
        <v>419.76</v>
      </c>
    </row>
    <row r="140" customFormat="false" ht="15" hidden="false" customHeight="false" outlineLevel="0" collapsed="false">
      <c r="A140" s="237"/>
      <c r="B140" s="237"/>
      <c r="C140" s="237"/>
      <c r="D140" s="258"/>
    </row>
    <row r="141" customFormat="false" ht="14.25" hidden="false" customHeight="true" outlineLevel="0" collapsed="false">
      <c r="A141" s="290" t="s">
        <v>351</v>
      </c>
      <c r="B141" s="290"/>
      <c r="C141" s="260" t="s">
        <v>327</v>
      </c>
      <c r="D141" s="262" t="n">
        <f aca="false">D28</f>
        <v>0</v>
      </c>
    </row>
    <row r="142" customFormat="false" ht="15" hidden="false" customHeight="false" outlineLevel="0" collapsed="false">
      <c r="A142" s="290"/>
      <c r="B142" s="290"/>
      <c r="C142" s="260" t="s">
        <v>352</v>
      </c>
      <c r="D142" s="262" t="n">
        <f aca="false">D86</f>
        <v>0</v>
      </c>
    </row>
    <row r="143" customFormat="false" ht="15" hidden="false" customHeight="false" outlineLevel="0" collapsed="false">
      <c r="A143" s="290"/>
      <c r="B143" s="290"/>
      <c r="C143" s="260" t="s">
        <v>329</v>
      </c>
      <c r="D143" s="262" t="n">
        <f aca="false">D100</f>
        <v>0</v>
      </c>
    </row>
    <row r="144" customFormat="false" ht="15" hidden="false" customHeight="false" outlineLevel="0" collapsed="false">
      <c r="A144" s="290"/>
      <c r="B144" s="290"/>
      <c r="C144" s="260" t="s">
        <v>353</v>
      </c>
      <c r="D144" s="262" t="n">
        <f aca="false">D132</f>
        <v>0</v>
      </c>
    </row>
    <row r="145" customFormat="false" ht="15" hidden="false" customHeight="false" outlineLevel="0" collapsed="false">
      <c r="A145" s="290"/>
      <c r="B145" s="290"/>
      <c r="C145" s="260" t="s">
        <v>354</v>
      </c>
      <c r="D145" s="262" t="n">
        <f aca="false">D139</f>
        <v>419.76</v>
      </c>
    </row>
    <row r="146" customFormat="false" ht="15" hidden="false" customHeight="false" outlineLevel="0" collapsed="false">
      <c r="A146" s="290"/>
      <c r="B146" s="290"/>
      <c r="C146" s="268" t="s">
        <v>330</v>
      </c>
      <c r="D146" s="262" t="n">
        <f aca="false">SUM(D141:D145)</f>
        <v>419.76</v>
      </c>
    </row>
    <row r="147" customFormat="false" ht="14.25" hidden="false" customHeight="true" outlineLevel="0" collapsed="false">
      <c r="A147" s="291" t="s">
        <v>355</v>
      </c>
      <c r="B147" s="291"/>
      <c r="C147" s="260" t="s">
        <v>327</v>
      </c>
      <c r="D147" s="262" t="n">
        <f aca="false">D141</f>
        <v>0</v>
      </c>
    </row>
    <row r="148" customFormat="false" ht="15" hidden="false" customHeight="false" outlineLevel="0" collapsed="false">
      <c r="A148" s="291"/>
      <c r="B148" s="291"/>
      <c r="C148" s="260" t="s">
        <v>352</v>
      </c>
      <c r="D148" s="262" t="n">
        <f aca="false">D142</f>
        <v>0</v>
      </c>
    </row>
    <row r="149" customFormat="false" ht="15" hidden="false" customHeight="false" outlineLevel="0" collapsed="false">
      <c r="A149" s="291"/>
      <c r="B149" s="291"/>
      <c r="C149" s="260" t="s">
        <v>329</v>
      </c>
      <c r="D149" s="262" t="n">
        <f aca="false">D143</f>
        <v>0</v>
      </c>
    </row>
    <row r="150" customFormat="false" ht="15" hidden="false" customHeight="false" outlineLevel="0" collapsed="false">
      <c r="A150" s="291"/>
      <c r="B150" s="291"/>
      <c r="C150" s="260" t="s">
        <v>353</v>
      </c>
      <c r="D150" s="262" t="n">
        <f aca="false">D144</f>
        <v>0</v>
      </c>
    </row>
    <row r="151" customFormat="false" ht="15" hidden="false" customHeight="false" outlineLevel="0" collapsed="false">
      <c r="A151" s="291"/>
      <c r="B151" s="291"/>
      <c r="C151" s="260" t="s">
        <v>354</v>
      </c>
      <c r="D151" s="262" t="n">
        <f aca="false">D145</f>
        <v>419.76</v>
      </c>
    </row>
    <row r="152" customFormat="false" ht="15" hidden="false" customHeight="false" outlineLevel="0" collapsed="false">
      <c r="A152" s="291"/>
      <c r="B152" s="291"/>
      <c r="C152" s="260" t="s">
        <v>356</v>
      </c>
      <c r="D152" s="262" t="n">
        <f aca="false">D158</f>
        <v>20.99</v>
      </c>
    </row>
    <row r="153" customFormat="false" ht="15" hidden="false" customHeight="false" outlineLevel="0" collapsed="false">
      <c r="A153" s="291"/>
      <c r="B153" s="291"/>
      <c r="C153" s="268" t="s">
        <v>330</v>
      </c>
      <c r="D153" s="292" t="n">
        <f aca="false">SUM(D147:D152)</f>
        <v>440.75</v>
      </c>
    </row>
    <row r="155" customFormat="false" ht="15" hidden="false" customHeight="false" outlineLevel="0" collapsed="false">
      <c r="A155" s="214" t="s">
        <v>357</v>
      </c>
      <c r="B155" s="214"/>
      <c r="C155" s="214"/>
      <c r="D155" s="214"/>
    </row>
    <row r="157" customFormat="false" ht="15" hidden="false" customHeight="false" outlineLevel="0" collapsed="false">
      <c r="A157" s="293" t="n">
        <v>6</v>
      </c>
      <c r="B157" s="294" t="s">
        <v>215</v>
      </c>
      <c r="C157" s="295" t="s">
        <v>274</v>
      </c>
      <c r="D157" s="295" t="s">
        <v>259</v>
      </c>
    </row>
    <row r="158" customFormat="false" ht="15" hidden="false" customHeight="false" outlineLevel="0" collapsed="false">
      <c r="A158" s="296" t="s">
        <v>221</v>
      </c>
      <c r="B158" s="297" t="s">
        <v>197</v>
      </c>
      <c r="C158" s="298" t="n">
        <v>0.05</v>
      </c>
      <c r="D158" s="299" t="n">
        <f aca="false">ROUND(D146*C158,2)</f>
        <v>20.99</v>
      </c>
    </row>
    <row r="159" customFormat="false" ht="15" hidden="false" customHeight="false" outlineLevel="0" collapsed="false">
      <c r="A159" s="296" t="s">
        <v>224</v>
      </c>
      <c r="B159" s="297" t="s">
        <v>199</v>
      </c>
      <c r="C159" s="300" t="n">
        <v>0.0679</v>
      </c>
      <c r="D159" s="299" t="n">
        <f aca="false">ROUND(D153*C159,2)</f>
        <v>29.93</v>
      </c>
    </row>
    <row r="160" customFormat="false" ht="13.5" hidden="false" customHeight="true" outlineLevel="0" collapsed="false">
      <c r="A160" s="301" t="s">
        <v>358</v>
      </c>
      <c r="B160" s="301"/>
      <c r="C160" s="301"/>
      <c r="D160" s="299" t="n">
        <f aca="false">D146+D158+D159</f>
        <v>470.68</v>
      </c>
    </row>
    <row r="161" customFormat="false" ht="13.5" hidden="false" customHeight="true" outlineLevel="0" collapsed="false">
      <c r="A161" s="301" t="s">
        <v>359</v>
      </c>
      <c r="B161" s="301"/>
      <c r="C161" s="301"/>
      <c r="D161" s="299" t="n">
        <f aca="false">ROUND(D160/(1-C162),2)</f>
        <v>509.67</v>
      </c>
    </row>
    <row r="162" customFormat="false" ht="15" hidden="false" customHeight="false" outlineLevel="0" collapsed="false">
      <c r="A162" s="296" t="s">
        <v>227</v>
      </c>
      <c r="B162" s="297" t="s">
        <v>198</v>
      </c>
      <c r="C162" s="298" t="n">
        <f aca="false">SUM(C163:C165)</f>
        <v>0.0765</v>
      </c>
      <c r="D162" s="299"/>
    </row>
    <row r="163" customFormat="false" ht="15" hidden="false" customHeight="false" outlineLevel="0" collapsed="false">
      <c r="A163" s="296"/>
      <c r="B163" s="297" t="s">
        <v>360</v>
      </c>
      <c r="C163" s="300" t="n">
        <v>0.0065</v>
      </c>
      <c r="D163" s="299" t="n">
        <f aca="false">ROUND($D$161*C163,2)</f>
        <v>3.31</v>
      </c>
    </row>
    <row r="164" customFormat="false" ht="15" hidden="false" customHeight="false" outlineLevel="0" collapsed="false">
      <c r="A164" s="296"/>
      <c r="B164" s="297" t="s">
        <v>361</v>
      </c>
      <c r="C164" s="300" t="n">
        <v>0.03</v>
      </c>
      <c r="D164" s="299" t="n">
        <f aca="false">ROUND($D$161*C164,2)</f>
        <v>15.29</v>
      </c>
    </row>
    <row r="165" customFormat="false" ht="15" hidden="false" customHeight="false" outlineLevel="0" collapsed="false">
      <c r="A165" s="296"/>
      <c r="B165" s="297" t="s">
        <v>362</v>
      </c>
      <c r="C165" s="300" t="n">
        <v>0.04</v>
      </c>
      <c r="D165" s="299" t="n">
        <f aca="false">ROUND($D$161*C165,2)</f>
        <v>20.39</v>
      </c>
    </row>
    <row r="166" customFormat="false" ht="24" hidden="false" customHeight="true" outlineLevel="0" collapsed="false">
      <c r="A166" s="293" t="s">
        <v>288</v>
      </c>
      <c r="B166" s="293"/>
      <c r="C166" s="302"/>
      <c r="D166" s="299" t="n">
        <f aca="false">SUM(D163:D165)+D158+D159</f>
        <v>89.91</v>
      </c>
    </row>
    <row r="167" customFormat="false" ht="34.5" hidden="false" customHeight="true" outlineLevel="0" collapsed="false">
      <c r="A167" s="317" t="s">
        <v>363</v>
      </c>
      <c r="B167" s="317"/>
      <c r="C167" s="317"/>
      <c r="D167" s="317"/>
    </row>
    <row r="169" customFormat="false" ht="15" hidden="false" customHeight="false" outlineLevel="0" collapsed="false">
      <c r="A169" s="214" t="s">
        <v>364</v>
      </c>
      <c r="B169" s="214"/>
      <c r="C169" s="214"/>
      <c r="D169" s="214"/>
    </row>
    <row r="171" customFormat="false" ht="13.5" hidden="false" customHeight="true" outlineLevel="0" collapsed="false">
      <c r="A171" s="293"/>
      <c r="B171" s="293" t="s">
        <v>365</v>
      </c>
      <c r="C171" s="293"/>
      <c r="D171" s="295" t="s">
        <v>259</v>
      </c>
    </row>
    <row r="172" customFormat="false" ht="13.5" hidden="false" customHeight="true" outlineLevel="0" collapsed="false">
      <c r="A172" s="304" t="s">
        <v>221</v>
      </c>
      <c r="B172" s="305" t="s">
        <v>256</v>
      </c>
      <c r="C172" s="305"/>
      <c r="D172" s="299" t="n">
        <f aca="false">D141</f>
        <v>0</v>
      </c>
    </row>
    <row r="173" customFormat="false" ht="13.5" hidden="false" customHeight="true" outlineLevel="0" collapsed="false">
      <c r="A173" s="304" t="s">
        <v>224</v>
      </c>
      <c r="B173" s="305" t="s">
        <v>268</v>
      </c>
      <c r="C173" s="305"/>
      <c r="D173" s="299" t="n">
        <f aca="false">D142</f>
        <v>0</v>
      </c>
    </row>
    <row r="174" customFormat="false" ht="13.5" hidden="false" customHeight="true" outlineLevel="0" collapsed="false">
      <c r="A174" s="304" t="s">
        <v>227</v>
      </c>
      <c r="B174" s="305" t="s">
        <v>317</v>
      </c>
      <c r="C174" s="305"/>
      <c r="D174" s="299" t="n">
        <f aca="false">D143</f>
        <v>0</v>
      </c>
    </row>
    <row r="175" customFormat="false" ht="13.5" hidden="false" customHeight="true" outlineLevel="0" collapsed="false">
      <c r="A175" s="304" t="s">
        <v>229</v>
      </c>
      <c r="B175" s="305" t="s">
        <v>332</v>
      </c>
      <c r="C175" s="305"/>
      <c r="D175" s="299" t="n">
        <f aca="false">D144</f>
        <v>0</v>
      </c>
    </row>
    <row r="176" customFormat="false" ht="13.5" hidden="false" customHeight="true" outlineLevel="0" collapsed="false">
      <c r="A176" s="304" t="s">
        <v>232</v>
      </c>
      <c r="B176" s="305" t="s">
        <v>348</v>
      </c>
      <c r="C176" s="305"/>
      <c r="D176" s="299" t="n">
        <f aca="false">D145</f>
        <v>419.76</v>
      </c>
    </row>
    <row r="177" customFormat="false" ht="13.5" hidden="false" customHeight="true" outlineLevel="0" collapsed="false">
      <c r="A177" s="293" t="s">
        <v>366</v>
      </c>
      <c r="B177" s="293"/>
      <c r="C177" s="293"/>
      <c r="D177" s="299" t="n">
        <f aca="false">SUM(D172:D176)</f>
        <v>419.76</v>
      </c>
    </row>
    <row r="178" customFormat="false" ht="13.5" hidden="false" customHeight="true" outlineLevel="0" collapsed="false">
      <c r="A178" s="304" t="s">
        <v>234</v>
      </c>
      <c r="B178" s="305" t="s">
        <v>367</v>
      </c>
      <c r="C178" s="305"/>
      <c r="D178" s="299" t="n">
        <f aca="false">D166</f>
        <v>89.91</v>
      </c>
    </row>
    <row r="179" customFormat="false" ht="13.5" hidden="false" customHeight="true" outlineLevel="0" collapsed="false">
      <c r="A179" s="306" t="s">
        <v>368</v>
      </c>
      <c r="B179" s="306"/>
      <c r="C179" s="306"/>
      <c r="D179" s="307" t="n">
        <f aca="false">D177+D178</f>
        <v>509.67</v>
      </c>
      <c r="H179" s="319"/>
      <c r="I179" s="319"/>
    </row>
    <row r="180" customFormat="false" ht="15" hidden="false" customHeight="false" outlineLevel="0" collapsed="false">
      <c r="A180" s="308"/>
      <c r="B180" s="308"/>
      <c r="C180" s="308"/>
      <c r="D180" s="308"/>
    </row>
    <row r="181" customFormat="false" ht="15.75" hidden="false" customHeight="true" outlineLevel="0" collapsed="false">
      <c r="A181" s="308"/>
      <c r="B181" s="308"/>
      <c r="C181" s="308"/>
      <c r="D181" s="308"/>
    </row>
    <row r="182" customFormat="false" ht="12.75" hidden="false" customHeight="true" outlineLevel="0" collapsed="false">
      <c r="A182" s="309" t="s">
        <v>369</v>
      </c>
      <c r="B182" s="309"/>
      <c r="C182" s="309"/>
      <c r="D182" s="309"/>
    </row>
    <row r="183" customFormat="false" ht="15" hidden="false" customHeight="false" outlineLevel="0" collapsed="false">
      <c r="A183" s="309"/>
      <c r="B183" s="309"/>
      <c r="C183" s="309"/>
      <c r="D183" s="309"/>
    </row>
    <row r="184" customFormat="false" ht="15" hidden="false" customHeight="false" outlineLevel="0" collapsed="false">
      <c r="A184" s="309"/>
      <c r="B184" s="309"/>
      <c r="C184" s="309"/>
      <c r="D184" s="309"/>
    </row>
    <row r="185" customFormat="false" ht="33" hidden="false" customHeight="true" outlineLevel="0" collapsed="false">
      <c r="A185" s="310" t="s">
        <v>370</v>
      </c>
      <c r="B185" s="310"/>
      <c r="C185" s="310"/>
      <c r="D185" s="310"/>
    </row>
    <row r="186" customFormat="false" ht="21" hidden="false" customHeight="true" outlineLevel="0" collapsed="false">
      <c r="A186" s="311" t="s">
        <v>371</v>
      </c>
      <c r="B186" s="311"/>
      <c r="C186" s="311"/>
      <c r="D186" s="311"/>
    </row>
    <row r="189" customFormat="false" ht="15" hidden="false" customHeight="false" outlineLevel="0" collapsed="false">
      <c r="A189" s="312" t="s">
        <v>372</v>
      </c>
      <c r="B189" s="312"/>
      <c r="C189" s="312"/>
      <c r="D189" s="312"/>
    </row>
    <row r="190" customFormat="false" ht="15" hidden="false" customHeight="false" outlineLevel="0" collapsed="false">
      <c r="A190" s="312" t="s">
        <v>373</v>
      </c>
      <c r="B190" s="312"/>
      <c r="C190" s="312"/>
      <c r="D190" s="312"/>
    </row>
    <row r="1048576" customFormat="false" ht="12.8" hidden="false" customHeight="true" outlineLevel="0" collapsed="false"/>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6:C26"/>
    <mergeCell ref="B27:C27"/>
    <mergeCell ref="A28:C28"/>
    <mergeCell ref="A29:D29"/>
    <mergeCell ref="A30:D30"/>
    <mergeCell ref="A31:D31"/>
    <mergeCell ref="A32:D32"/>
    <mergeCell ref="A34:D34"/>
    <mergeCell ref="A36:B37"/>
    <mergeCell ref="A39:D39"/>
    <mergeCell ref="A45:C45"/>
    <mergeCell ref="A46:D46"/>
    <mergeCell ref="A48:B50"/>
    <mergeCell ref="A52:D52"/>
    <mergeCell ref="A63:B63"/>
    <mergeCell ref="A64:D64"/>
    <mergeCell ref="A65:D65"/>
    <mergeCell ref="A67:D67"/>
    <mergeCell ref="B68:C68"/>
    <mergeCell ref="B69:C69"/>
    <mergeCell ref="B70:C70"/>
    <mergeCell ref="B71:C71"/>
    <mergeCell ref="B72:C72"/>
    <mergeCell ref="B73:C73"/>
    <mergeCell ref="B74:C74"/>
    <mergeCell ref="B75:C75"/>
    <mergeCell ref="B76:C76"/>
    <mergeCell ref="B77:C77"/>
    <mergeCell ref="A78:C78"/>
    <mergeCell ref="A79:D79"/>
    <mergeCell ref="A81:D81"/>
    <mergeCell ref="B82:C82"/>
    <mergeCell ref="B83:C83"/>
    <mergeCell ref="B84:C84"/>
    <mergeCell ref="B85:C85"/>
    <mergeCell ref="A86:C86"/>
    <mergeCell ref="A88:B90"/>
    <mergeCell ref="A92:D92"/>
    <mergeCell ref="A100:C100"/>
    <mergeCell ref="A101:D101"/>
    <mergeCell ref="A103:B107"/>
    <mergeCell ref="A109:D109"/>
    <mergeCell ref="A110:D110"/>
    <mergeCell ref="A118:B118"/>
    <mergeCell ref="A119:D119"/>
    <mergeCell ref="A121:D121"/>
    <mergeCell ref="A125:C125"/>
    <mergeCell ref="A127:D127"/>
    <mergeCell ref="A132:C132"/>
    <mergeCell ref="A134:D134"/>
    <mergeCell ref="B135:C135"/>
    <mergeCell ref="B136:C136"/>
    <mergeCell ref="B137:C137"/>
    <mergeCell ref="B138:C138"/>
    <mergeCell ref="A139:C139"/>
    <mergeCell ref="A141:B146"/>
    <mergeCell ref="A147:B153"/>
    <mergeCell ref="A155:D155"/>
    <mergeCell ref="A160:C160"/>
    <mergeCell ref="A161:C161"/>
    <mergeCell ref="A166:B166"/>
    <mergeCell ref="A167:D167"/>
    <mergeCell ref="A169:D169"/>
    <mergeCell ref="B171:C171"/>
    <mergeCell ref="B172:C172"/>
    <mergeCell ref="B173:C173"/>
    <mergeCell ref="B174:C174"/>
    <mergeCell ref="B175:C175"/>
    <mergeCell ref="B176:C176"/>
    <mergeCell ref="A177:C177"/>
    <mergeCell ref="B178:C178"/>
    <mergeCell ref="A179:C179"/>
    <mergeCell ref="A182:D184"/>
    <mergeCell ref="A185:D185"/>
    <mergeCell ref="A186:D186"/>
    <mergeCell ref="A189:D189"/>
    <mergeCell ref="A190:D19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I191"/>
  <sheetViews>
    <sheetView showFormulas="false" showGridLines="true" showRowColHeaders="true" showZeros="true" rightToLeft="false" tabSelected="false" showOutlineSymbols="true" defaultGridColor="true" view="normal" topLeftCell="A55" colorId="64" zoomScale="100" zoomScaleNormal="100" zoomScalePageLayoutView="100" workbookViewId="0">
      <selection pane="topLeft" activeCell="I80" activeCellId="0" sqref="I80"/>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5.44"/>
    <col collapsed="false" customWidth="true" hidden="true" outlineLevel="0" max="6" min="6" style="210" width="17.95"/>
    <col collapsed="false" customWidth="true" hidden="true" outlineLevel="0" max="7" min="7" style="210" width="21.43"/>
    <col collapsed="false" customWidth="false" hidden="false" outlineLevel="0" max="8" min="8" style="210" width="9.14"/>
    <col collapsed="false" customWidth="true" hidden="false" outlineLevel="0" max="9" min="9" style="210" width="9.86"/>
    <col collapsed="false" customWidth="false" hidden="false" outlineLevel="0" max="1024" min="10"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378</v>
      </c>
      <c r="D11" s="222"/>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379</v>
      </c>
      <c r="D13" s="218"/>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200</v>
      </c>
    </row>
    <row r="24" customFormat="false" ht="12.75" hidden="false" customHeight="true" outlineLevel="0" collapsed="false">
      <c r="A24" s="228" t="s">
        <v>221</v>
      </c>
      <c r="B24" s="229" t="s">
        <v>260</v>
      </c>
      <c r="C24" s="229"/>
      <c r="D24" s="230" t="n">
        <v>0</v>
      </c>
      <c r="F24" s="231" t="n">
        <f aca="false">C14/220</f>
        <v>0</v>
      </c>
      <c r="G24" s="232" t="n">
        <f aca="false">F24*G23</f>
        <v>0</v>
      </c>
      <c r="H24" s="313"/>
      <c r="I24" s="313"/>
    </row>
    <row r="25" customFormat="false" ht="12.75" hidden="false" customHeight="true" outlineLevel="0" collapsed="false">
      <c r="A25" s="228" t="s">
        <v>224</v>
      </c>
      <c r="B25" s="229" t="s">
        <v>380</v>
      </c>
      <c r="C25" s="252" t="n">
        <v>0.15</v>
      </c>
      <c r="D25" s="230" t="n">
        <f aca="false">D24*C25</f>
        <v>0</v>
      </c>
      <c r="G25" s="313"/>
      <c r="H25" s="313"/>
      <c r="I25" s="313"/>
    </row>
    <row r="26" customFormat="false" ht="15" hidden="false" customHeight="true" outlineLevel="0" collapsed="false">
      <c r="A26" s="228" t="s">
        <v>227</v>
      </c>
      <c r="B26" s="217" t="s">
        <v>262</v>
      </c>
      <c r="C26" s="217"/>
      <c r="D26" s="230" t="n">
        <f aca="false">(D24/200)*1.5*30</f>
        <v>0</v>
      </c>
      <c r="G26" s="314"/>
      <c r="H26" s="314"/>
      <c r="I26" s="314"/>
    </row>
    <row r="27" customFormat="false" ht="15" hidden="false" customHeight="true" outlineLevel="0" collapsed="false">
      <c r="A27" s="228" t="s">
        <v>229</v>
      </c>
      <c r="B27" s="217" t="s">
        <v>263</v>
      </c>
      <c r="C27" s="217"/>
      <c r="D27" s="230" t="n">
        <f aca="false">(D24/200)*2*12</f>
        <v>0</v>
      </c>
      <c r="G27" s="314"/>
      <c r="H27" s="314"/>
      <c r="I27" s="314"/>
    </row>
    <row r="28" customFormat="false" ht="12.75" hidden="false" customHeight="true" outlineLevel="0" collapsed="false">
      <c r="A28" s="216" t="s">
        <v>41</v>
      </c>
      <c r="B28" s="216"/>
      <c r="C28" s="216"/>
      <c r="D28" s="234" t="n">
        <f aca="false">SUM(D24:D27)</f>
        <v>0</v>
      </c>
    </row>
    <row r="29" customFormat="false" ht="24.75" hidden="false" customHeight="true" outlineLevel="0" collapsed="false">
      <c r="A29" s="229" t="s">
        <v>381</v>
      </c>
      <c r="B29" s="229"/>
      <c r="C29" s="229"/>
      <c r="D29" s="229"/>
    </row>
    <row r="30" customFormat="false" ht="37.3" hidden="false" customHeight="true" outlineLevel="0" collapsed="false">
      <c r="A30" s="235" t="s">
        <v>382</v>
      </c>
      <c r="B30" s="235"/>
      <c r="C30" s="235"/>
      <c r="D30" s="235"/>
    </row>
    <row r="31" customFormat="false" ht="37.3" hidden="false" customHeight="true" outlineLevel="0" collapsed="false">
      <c r="A31" s="236" t="s">
        <v>266</v>
      </c>
      <c r="B31" s="236"/>
      <c r="C31" s="236"/>
      <c r="D31" s="236"/>
    </row>
    <row r="32" customFormat="false" ht="37.3" hidden="false" customHeight="true" outlineLevel="0" collapsed="false">
      <c r="A32" s="236" t="s">
        <v>267</v>
      </c>
      <c r="B32" s="236"/>
      <c r="C32" s="236"/>
      <c r="D32" s="236"/>
    </row>
    <row r="33" customFormat="false" ht="28.35" hidden="false" customHeight="true" outlineLevel="0" collapsed="false">
      <c r="A33" s="236" t="s">
        <v>383</v>
      </c>
      <c r="B33" s="236"/>
      <c r="C33" s="236"/>
      <c r="D33" s="236"/>
    </row>
    <row r="34" customFormat="false" ht="15" hidden="false" customHeight="false" outlineLevel="0" collapsed="false">
      <c r="A34" s="237"/>
      <c r="B34" s="237"/>
      <c r="C34" s="237"/>
      <c r="D34" s="238"/>
    </row>
    <row r="35" customFormat="false" ht="15" hidden="false" customHeight="false" outlineLevel="0" collapsed="false">
      <c r="A35" s="224" t="s">
        <v>268</v>
      </c>
      <c r="B35" s="224"/>
      <c r="C35" s="224"/>
      <c r="D35" s="224"/>
    </row>
    <row r="36" customFormat="false" ht="15" hidden="false" customHeight="false" outlineLevel="0" collapsed="false">
      <c r="A36" s="237"/>
      <c r="B36" s="237"/>
      <c r="C36" s="237"/>
      <c r="D36" s="238"/>
    </row>
    <row r="37" customFormat="false" ht="15" hidden="false" customHeight="false" outlineLevel="0" collapsed="false">
      <c r="A37" s="239" t="s">
        <v>269</v>
      </c>
      <c r="B37" s="239"/>
      <c r="C37" s="240" t="s">
        <v>270</v>
      </c>
      <c r="D37" s="241" t="n">
        <f aca="false">D28</f>
        <v>0</v>
      </c>
    </row>
    <row r="38" customFormat="false" ht="15" hidden="false" customHeight="false" outlineLevel="0" collapsed="false">
      <c r="A38" s="239"/>
      <c r="B38" s="239"/>
      <c r="C38" s="240" t="s">
        <v>64</v>
      </c>
      <c r="D38" s="242" t="n">
        <f aca="false">SUM(D37)</f>
        <v>0</v>
      </c>
    </row>
    <row r="39" customFormat="false" ht="15" hidden="false" customHeight="false" outlineLevel="0" collapsed="false">
      <c r="A39" s="91"/>
      <c r="B39" s="243"/>
      <c r="C39" s="243"/>
      <c r="D39" s="243"/>
    </row>
    <row r="40" customFormat="false" ht="15" hidden="false" customHeight="false" outlineLevel="0" collapsed="false">
      <c r="A40" s="244" t="s">
        <v>271</v>
      </c>
      <c r="B40" s="244"/>
      <c r="C40" s="244"/>
      <c r="D40" s="244"/>
    </row>
    <row r="41" customFormat="false" ht="15" hidden="false" customHeight="false" outlineLevel="0" collapsed="false">
      <c r="A41" s="243"/>
      <c r="B41" s="243"/>
      <c r="C41" s="243"/>
      <c r="D41" s="243"/>
    </row>
    <row r="42" customFormat="false" ht="15" hidden="false" customHeight="false" outlineLevel="0" collapsed="false">
      <c r="A42" s="216" t="s">
        <v>272</v>
      </c>
      <c r="B42" s="245" t="s">
        <v>273</v>
      </c>
      <c r="C42" s="216" t="s">
        <v>274</v>
      </c>
      <c r="D42" s="216" t="s">
        <v>259</v>
      </c>
    </row>
    <row r="43" customFormat="false" ht="15" hidden="false" customHeight="false" outlineLevel="0" collapsed="false">
      <c r="A43" s="228" t="s">
        <v>221</v>
      </c>
      <c r="B43" s="217" t="s">
        <v>275</v>
      </c>
      <c r="C43" s="246" t="n">
        <v>0.08333</v>
      </c>
      <c r="D43" s="230" t="n">
        <f aca="false">ROUND($D$38*C43,2)</f>
        <v>0</v>
      </c>
    </row>
    <row r="44" customFormat="false" ht="15" hidden="false" customHeight="false" outlineLevel="0" collapsed="false">
      <c r="A44" s="228" t="s">
        <v>224</v>
      </c>
      <c r="B44" s="217" t="s">
        <v>50</v>
      </c>
      <c r="C44" s="246" t="n">
        <v>0.08333</v>
      </c>
      <c r="D44" s="230" t="n">
        <f aca="false">ROUND($D$38*C44,2)</f>
        <v>0</v>
      </c>
    </row>
    <row r="45" customFormat="false" ht="15" hidden="false" customHeight="false" outlineLevel="0" collapsed="false">
      <c r="A45" s="228" t="s">
        <v>227</v>
      </c>
      <c r="B45" s="217" t="s">
        <v>276</v>
      </c>
      <c r="C45" s="247" t="n">
        <v>0.027778</v>
      </c>
      <c r="D45" s="230" t="n">
        <f aca="false">ROUND($D$38*C45,2)</f>
        <v>0</v>
      </c>
    </row>
    <row r="46" customFormat="false" ht="12.75" hidden="false" customHeight="true" outlineLevel="0" collapsed="false">
      <c r="A46" s="248" t="s">
        <v>41</v>
      </c>
      <c r="B46" s="248"/>
      <c r="C46" s="248"/>
      <c r="D46" s="234" t="n">
        <f aca="false">SUM(D43:D45)</f>
        <v>0</v>
      </c>
    </row>
    <row r="47" customFormat="false" ht="44.25" hidden="false" customHeight="true" outlineLevel="0" collapsed="false">
      <c r="A47" s="229" t="s">
        <v>277</v>
      </c>
      <c r="B47" s="229"/>
      <c r="C47" s="229"/>
      <c r="D47" s="229"/>
    </row>
    <row r="48" customFormat="false" ht="15" hidden="false" customHeight="false" outlineLevel="0" collapsed="false">
      <c r="A48" s="237"/>
      <c r="B48" s="237"/>
      <c r="C48" s="237"/>
      <c r="D48" s="249"/>
    </row>
    <row r="49" customFormat="false" ht="15" hidden="false" customHeight="false" outlineLevel="0" collapsed="false">
      <c r="A49" s="239" t="s">
        <v>278</v>
      </c>
      <c r="B49" s="239"/>
      <c r="C49" s="240" t="s">
        <v>270</v>
      </c>
      <c r="D49" s="241" t="n">
        <f aca="false">D28</f>
        <v>0</v>
      </c>
    </row>
    <row r="50" customFormat="false" ht="15" hidden="false" customHeight="false" outlineLevel="0" collapsed="false">
      <c r="A50" s="239"/>
      <c r="B50" s="239"/>
      <c r="C50" s="240" t="s">
        <v>279</v>
      </c>
      <c r="D50" s="242" t="n">
        <f aca="false">D46</f>
        <v>0</v>
      </c>
    </row>
    <row r="51" customFormat="false" ht="15" hidden="false" customHeight="false" outlineLevel="0" collapsed="false">
      <c r="A51" s="239"/>
      <c r="B51" s="239"/>
      <c r="C51" s="240" t="s">
        <v>64</v>
      </c>
      <c r="D51" s="242" t="n">
        <f aca="false">SUM(D49:D50)</f>
        <v>0</v>
      </c>
    </row>
    <row r="52" customFormat="false" ht="15" hidden="false" customHeight="false" outlineLevel="0" collapsed="false">
      <c r="A52" s="243"/>
      <c r="B52" s="243"/>
      <c r="C52" s="243"/>
      <c r="D52" s="243"/>
    </row>
    <row r="53" customFormat="false" ht="26.25" hidden="false" customHeight="true" outlineLevel="0" collapsed="false">
      <c r="A53" s="250" t="s">
        <v>280</v>
      </c>
      <c r="B53" s="250"/>
      <c r="C53" s="250"/>
      <c r="D53" s="250"/>
    </row>
    <row r="54" customFormat="false" ht="11.25" hidden="false" customHeight="true" outlineLevel="0" collapsed="false">
      <c r="A54" s="243"/>
      <c r="B54" s="243"/>
      <c r="C54" s="243"/>
      <c r="D54" s="243"/>
    </row>
    <row r="55" customFormat="false" ht="15" hidden="false" customHeight="false" outlineLevel="0" collapsed="false">
      <c r="A55" s="216" t="s">
        <v>281</v>
      </c>
      <c r="B55" s="216" t="s">
        <v>282</v>
      </c>
      <c r="C55" s="216" t="s">
        <v>274</v>
      </c>
      <c r="D55" s="216" t="s">
        <v>259</v>
      </c>
    </row>
    <row r="56" customFormat="false" ht="15" hidden="false" customHeight="false" outlineLevel="0" collapsed="false">
      <c r="A56" s="228" t="s">
        <v>221</v>
      </c>
      <c r="B56" s="217" t="s">
        <v>283</v>
      </c>
      <c r="C56" s="251" t="n">
        <v>0.2</v>
      </c>
      <c r="D56" s="230" t="n">
        <f aca="false">D51*C56</f>
        <v>0</v>
      </c>
    </row>
    <row r="57" customFormat="false" ht="14.25" hidden="false" customHeight="true" outlineLevel="0" collapsed="false">
      <c r="A57" s="228" t="s">
        <v>224</v>
      </c>
      <c r="B57" s="217" t="s">
        <v>284</v>
      </c>
      <c r="C57" s="251" t="n">
        <v>0.025</v>
      </c>
      <c r="D57" s="230" t="n">
        <f aca="false">D51*C57</f>
        <v>0</v>
      </c>
    </row>
    <row r="58" customFormat="false" ht="15" hidden="false" customHeight="false" outlineLevel="0" collapsed="false">
      <c r="A58" s="228" t="s">
        <v>227</v>
      </c>
      <c r="B58" s="217" t="s">
        <v>285</v>
      </c>
      <c r="C58" s="251" t="n">
        <v>0.06</v>
      </c>
      <c r="D58" s="230" t="n">
        <f aca="false">D51*C58</f>
        <v>0</v>
      </c>
    </row>
    <row r="59" customFormat="false" ht="15" hidden="false" customHeight="false" outlineLevel="0" collapsed="false">
      <c r="A59" s="228" t="s">
        <v>229</v>
      </c>
      <c r="B59" s="217" t="s">
        <v>286</v>
      </c>
      <c r="C59" s="251" t="n">
        <v>0.015</v>
      </c>
      <c r="D59" s="230" t="n">
        <f aca="false">D51*C59</f>
        <v>0</v>
      </c>
    </row>
    <row r="60" customFormat="false" ht="15" hidden="false" customHeight="false" outlineLevel="0" collapsed="false">
      <c r="A60" s="228" t="s">
        <v>232</v>
      </c>
      <c r="B60" s="217" t="s">
        <v>287</v>
      </c>
      <c r="C60" s="251" t="n">
        <v>0.01</v>
      </c>
      <c r="D60" s="230" t="n">
        <f aca="false">D51*C60</f>
        <v>0</v>
      </c>
    </row>
    <row r="61" customFormat="false" ht="15" hidden="false" customHeight="false" outlineLevel="0" collapsed="false">
      <c r="A61" s="228" t="s">
        <v>234</v>
      </c>
      <c r="B61" s="217" t="s">
        <v>61</v>
      </c>
      <c r="C61" s="251" t="n">
        <v>0.006</v>
      </c>
      <c r="D61" s="230" t="n">
        <f aca="false">D51*C61</f>
        <v>0</v>
      </c>
    </row>
    <row r="62" customFormat="false" ht="15" hidden="false" customHeight="false" outlineLevel="0" collapsed="false">
      <c r="A62" s="228" t="s">
        <v>237</v>
      </c>
      <c r="B62" s="217" t="s">
        <v>62</v>
      </c>
      <c r="C62" s="251" t="n">
        <v>0.002</v>
      </c>
      <c r="D62" s="230" t="n">
        <f aca="false">D51*C62</f>
        <v>0</v>
      </c>
    </row>
    <row r="63" customFormat="false" ht="15" hidden="false" customHeight="false" outlineLevel="0" collapsed="false">
      <c r="A63" s="228" t="s">
        <v>240</v>
      </c>
      <c r="B63" s="217" t="s">
        <v>63</v>
      </c>
      <c r="C63" s="251" t="n">
        <v>0.08</v>
      </c>
      <c r="D63" s="230" t="n">
        <f aca="false">D51*C63</f>
        <v>0</v>
      </c>
    </row>
    <row r="64" customFormat="false" ht="12.75" hidden="false" customHeight="true" outlineLevel="0" collapsed="false">
      <c r="A64" s="248" t="s">
        <v>288</v>
      </c>
      <c r="B64" s="248"/>
      <c r="C64" s="252" t="n">
        <f aca="false">SUM(C56:C63)</f>
        <v>0.398</v>
      </c>
      <c r="D64" s="234" t="n">
        <f aca="false">SUM(D56:D63)</f>
        <v>0</v>
      </c>
    </row>
    <row r="65" customFormat="false" ht="15" hidden="false" customHeight="false" outlineLevel="0" collapsed="false">
      <c r="A65" s="253" t="s">
        <v>289</v>
      </c>
      <c r="B65" s="253"/>
      <c r="C65" s="253"/>
      <c r="D65" s="253"/>
    </row>
    <row r="66" customFormat="false" ht="23.25" hidden="false" customHeight="true" outlineLevel="0" collapsed="false">
      <c r="A66" s="229" t="s">
        <v>290</v>
      </c>
      <c r="B66" s="229"/>
      <c r="C66" s="229"/>
      <c r="D66" s="229"/>
    </row>
    <row r="68" customFormat="false" ht="15" hidden="false" customHeight="false" outlineLevel="0" collapsed="false">
      <c r="A68" s="254" t="s">
        <v>291</v>
      </c>
      <c r="B68" s="254"/>
      <c r="C68" s="254"/>
      <c r="D68" s="254"/>
    </row>
    <row r="69" customFormat="false" ht="12.75" hidden="false" customHeight="true" outlineLevel="0" collapsed="false">
      <c r="A69" s="216" t="s">
        <v>292</v>
      </c>
      <c r="B69" s="216" t="s">
        <v>293</v>
      </c>
      <c r="C69" s="216"/>
      <c r="D69" s="216" t="s">
        <v>259</v>
      </c>
    </row>
    <row r="70" customFormat="false" ht="12.75" hidden="false" customHeight="true" outlineLevel="0" collapsed="false">
      <c r="A70" s="228" t="s">
        <v>294</v>
      </c>
      <c r="B70" s="229" t="s">
        <v>295</v>
      </c>
      <c r="C70" s="229"/>
      <c r="D70" s="230" t="n">
        <v>0</v>
      </c>
    </row>
    <row r="71" customFormat="false" ht="12.75" hidden="false" customHeight="true" outlineLevel="0" collapsed="false">
      <c r="A71" s="228" t="s">
        <v>296</v>
      </c>
      <c r="B71" s="229" t="s">
        <v>297</v>
      </c>
      <c r="C71" s="229"/>
      <c r="D71" s="230" t="n">
        <f aca="false">D70*0.06</f>
        <v>0</v>
      </c>
    </row>
    <row r="72" customFormat="false" ht="12.75" hidden="false" customHeight="true" outlineLevel="0" collapsed="false">
      <c r="A72" s="228" t="s">
        <v>298</v>
      </c>
      <c r="B72" s="229" t="s">
        <v>299</v>
      </c>
      <c r="C72" s="229"/>
      <c r="D72" s="234" t="n">
        <f aca="false">D70-D71</f>
        <v>0</v>
      </c>
    </row>
    <row r="73" customFormat="false" ht="12.75" hidden="false" customHeight="true" outlineLevel="0" collapsed="false">
      <c r="A73" s="228" t="s">
        <v>300</v>
      </c>
      <c r="B73" s="229" t="s">
        <v>301</v>
      </c>
      <c r="C73" s="229"/>
      <c r="D73" s="230" t="n">
        <v>0</v>
      </c>
    </row>
    <row r="74" customFormat="false" ht="12.75" hidden="false" customHeight="true" outlineLevel="0" collapsed="false">
      <c r="A74" s="228" t="s">
        <v>302</v>
      </c>
      <c r="B74" s="229" t="s">
        <v>303</v>
      </c>
      <c r="C74" s="229"/>
      <c r="D74" s="230" t="n">
        <f aca="false">D73*0.05</f>
        <v>0</v>
      </c>
    </row>
    <row r="75" customFormat="false" ht="12.75" hidden="false" customHeight="true" outlineLevel="0" collapsed="false">
      <c r="A75" s="228" t="s">
        <v>304</v>
      </c>
      <c r="B75" s="229" t="s">
        <v>305</v>
      </c>
      <c r="C75" s="229"/>
      <c r="D75" s="234" t="n">
        <f aca="false">D73-D74</f>
        <v>0</v>
      </c>
    </row>
    <row r="76" customFormat="false" ht="12.75" hidden="false" customHeight="true" outlineLevel="0" collapsed="false">
      <c r="A76" s="255" t="s">
        <v>227</v>
      </c>
      <c r="B76" s="256" t="s">
        <v>306</v>
      </c>
      <c r="C76" s="256"/>
      <c r="D76" s="234" t="n">
        <v>0</v>
      </c>
    </row>
    <row r="77" customFormat="false" ht="12.75" hidden="false" customHeight="true" outlineLevel="0" collapsed="false">
      <c r="A77" s="255" t="s">
        <v>229</v>
      </c>
      <c r="B77" s="256" t="s">
        <v>307</v>
      </c>
      <c r="C77" s="256"/>
      <c r="D77" s="230" t="n">
        <v>0</v>
      </c>
    </row>
    <row r="78" customFormat="false" ht="12.75" hidden="false" customHeight="true" outlineLevel="0" collapsed="false">
      <c r="A78" s="255" t="s">
        <v>232</v>
      </c>
      <c r="B78" s="256" t="s">
        <v>308</v>
      </c>
      <c r="C78" s="256"/>
      <c r="D78" s="230"/>
    </row>
    <row r="79" customFormat="false" ht="12.75" hidden="false" customHeight="true" outlineLevel="0" collapsed="false">
      <c r="A79" s="248" t="s">
        <v>41</v>
      </c>
      <c r="B79" s="248"/>
      <c r="C79" s="248"/>
      <c r="D79" s="234" t="n">
        <f aca="false">D72+D75+D76+D77</f>
        <v>0</v>
      </c>
    </row>
    <row r="80" customFormat="false" ht="105.95" hidden="false" customHeight="true" outlineLevel="0" collapsed="false">
      <c r="A80" s="257" t="s">
        <v>377</v>
      </c>
      <c r="B80" s="257"/>
      <c r="C80" s="257"/>
      <c r="D80" s="257"/>
    </row>
    <row r="82" customFormat="false" ht="15" hidden="false" customHeight="false" outlineLevel="0" collapsed="false">
      <c r="A82" s="254" t="s">
        <v>310</v>
      </c>
      <c r="B82" s="254"/>
      <c r="C82" s="254"/>
      <c r="D82" s="254"/>
    </row>
    <row r="83" customFormat="false" ht="12.75" hidden="false" customHeight="true" outlineLevel="0" collapsed="false">
      <c r="A83" s="216" t="n">
        <v>2</v>
      </c>
      <c r="B83" s="216" t="s">
        <v>311</v>
      </c>
      <c r="C83" s="216"/>
      <c r="D83" s="216" t="s">
        <v>259</v>
      </c>
    </row>
    <row r="84" customFormat="false" ht="12.75" hidden="false" customHeight="true" outlineLevel="0" collapsed="false">
      <c r="A84" s="228" t="s">
        <v>272</v>
      </c>
      <c r="B84" s="217" t="s">
        <v>312</v>
      </c>
      <c r="C84" s="217"/>
      <c r="D84" s="230" t="n">
        <f aca="false">D46</f>
        <v>0</v>
      </c>
    </row>
    <row r="85" customFormat="false" ht="12.75" hidden="false" customHeight="true" outlineLevel="0" collapsed="false">
      <c r="A85" s="228" t="s">
        <v>281</v>
      </c>
      <c r="B85" s="217" t="s">
        <v>313</v>
      </c>
      <c r="C85" s="217"/>
      <c r="D85" s="230" t="n">
        <f aca="false">D64</f>
        <v>0</v>
      </c>
    </row>
    <row r="86" customFormat="false" ht="12.75" hidden="false" customHeight="true" outlineLevel="0" collapsed="false">
      <c r="A86" s="228" t="s">
        <v>292</v>
      </c>
      <c r="B86" s="217" t="s">
        <v>314</v>
      </c>
      <c r="C86" s="217"/>
      <c r="D86" s="230" t="n">
        <f aca="false">D79</f>
        <v>0</v>
      </c>
    </row>
    <row r="87" customFormat="false" ht="12.75" hidden="false" customHeight="true" outlineLevel="0" collapsed="false">
      <c r="A87" s="248" t="s">
        <v>41</v>
      </c>
      <c r="B87" s="248"/>
      <c r="C87" s="248"/>
      <c r="D87" s="234" t="n">
        <f aca="false">SUM(D84:D86)</f>
        <v>0</v>
      </c>
    </row>
    <row r="88" customFormat="false" ht="15" hidden="false" customHeight="false" outlineLevel="0" collapsed="false">
      <c r="A88" s="237"/>
      <c r="B88" s="237"/>
      <c r="C88" s="237"/>
      <c r="D88" s="258"/>
    </row>
    <row r="89" customFormat="false" ht="14.25" hidden="false" customHeight="true" outlineLevel="0" collapsed="false">
      <c r="A89" s="259" t="s">
        <v>315</v>
      </c>
      <c r="B89" s="259"/>
      <c r="C89" s="260" t="s">
        <v>270</v>
      </c>
      <c r="D89" s="261" t="n">
        <f aca="false">D28</f>
        <v>0</v>
      </c>
    </row>
    <row r="90" customFormat="false" ht="15" hidden="false" customHeight="false" outlineLevel="0" collapsed="false">
      <c r="A90" s="259"/>
      <c r="B90" s="259"/>
      <c r="C90" s="260" t="s">
        <v>316</v>
      </c>
      <c r="D90" s="261" t="n">
        <f aca="false">D46</f>
        <v>0</v>
      </c>
    </row>
    <row r="91" customFormat="false" ht="15" hidden="false" customHeight="false" outlineLevel="0" collapsed="false">
      <c r="A91" s="259"/>
      <c r="B91" s="259"/>
      <c r="C91" s="260" t="s">
        <v>64</v>
      </c>
      <c r="D91" s="262" t="n">
        <f aca="false">SUM(D89:D90)</f>
        <v>0</v>
      </c>
    </row>
    <row r="93" customFormat="false" ht="15" hidden="false" customHeight="false" outlineLevel="0" collapsed="false">
      <c r="A93" s="263" t="s">
        <v>317</v>
      </c>
      <c r="B93" s="263"/>
      <c r="C93" s="263"/>
      <c r="D93" s="263"/>
    </row>
    <row r="94" customFormat="false" ht="15" hidden="false" customHeight="false" outlineLevel="0" collapsed="false">
      <c r="A94" s="216" t="n">
        <v>3</v>
      </c>
      <c r="B94" s="245" t="s">
        <v>318</v>
      </c>
      <c r="C94" s="245" t="s">
        <v>274</v>
      </c>
      <c r="D94" s="216" t="s">
        <v>259</v>
      </c>
    </row>
    <row r="95" customFormat="false" ht="15" hidden="false" customHeight="false" outlineLevel="0" collapsed="false">
      <c r="A95" s="228" t="s">
        <v>221</v>
      </c>
      <c r="B95" s="217" t="s">
        <v>319</v>
      </c>
      <c r="C95" s="252" t="n">
        <f aca="false">1/12*5.55%</f>
        <v>0.004625</v>
      </c>
      <c r="D95" s="230" t="n">
        <f aca="false">ROUND($D$91*C95,2)</f>
        <v>0</v>
      </c>
    </row>
    <row r="96" customFormat="false" ht="15" hidden="false" customHeight="false" outlineLevel="0" collapsed="false">
      <c r="A96" s="228" t="s">
        <v>224</v>
      </c>
      <c r="B96" s="217" t="s">
        <v>320</v>
      </c>
      <c r="C96" s="264" t="n">
        <v>0.00037</v>
      </c>
      <c r="D96" s="230" t="n">
        <f aca="false">ROUND($D$91*C96,2)</f>
        <v>0</v>
      </c>
      <c r="H96" s="233"/>
    </row>
    <row r="97" customFormat="false" ht="15" hidden="false" customHeight="false" outlineLevel="0" collapsed="false">
      <c r="A97" s="228" t="s">
        <v>227</v>
      </c>
      <c r="B97" s="217" t="s">
        <v>321</v>
      </c>
      <c r="C97" s="252" t="n">
        <f aca="false">(8%*40%*5.55%)</f>
        <v>0.001776</v>
      </c>
      <c r="D97" s="230" t="n">
        <f aca="false">ROUND($D$91*C97,2)</f>
        <v>0</v>
      </c>
    </row>
    <row r="98" customFormat="false" ht="15" hidden="false" customHeight="true" outlineLevel="0" collapsed="false">
      <c r="A98" s="228" t="s">
        <v>229</v>
      </c>
      <c r="B98" s="217" t="s">
        <v>322</v>
      </c>
      <c r="C98" s="252" t="n">
        <f aca="false">(1/30*7)/12</f>
        <v>0.0194444444444444</v>
      </c>
      <c r="D98" s="230" t="n">
        <f aca="false">ROUND($D$91*C98,2)</f>
        <v>0</v>
      </c>
    </row>
    <row r="99" customFormat="false" ht="15" hidden="false" customHeight="false" outlineLevel="0" collapsed="false">
      <c r="A99" s="228" t="s">
        <v>232</v>
      </c>
      <c r="B99" s="217" t="s">
        <v>323</v>
      </c>
      <c r="C99" s="252" t="n">
        <v>0.0072</v>
      </c>
      <c r="D99" s="265" t="n">
        <f aca="false">ROUND($D$91*C99,2)</f>
        <v>0</v>
      </c>
    </row>
    <row r="100" customFormat="false" ht="15" hidden="false" customHeight="false" outlineLevel="0" collapsed="false">
      <c r="A100" s="228" t="s">
        <v>234</v>
      </c>
      <c r="B100" s="217" t="s">
        <v>324</v>
      </c>
      <c r="C100" s="252" t="n">
        <f aca="false">((0.08*0.4))</f>
        <v>0.032</v>
      </c>
      <c r="D100" s="230" t="n">
        <f aca="false">ROUND($D$91*C100,2)</f>
        <v>0</v>
      </c>
    </row>
    <row r="101" customFormat="false" ht="12.75" hidden="false" customHeight="true" outlineLevel="0" collapsed="false">
      <c r="A101" s="248" t="s">
        <v>41</v>
      </c>
      <c r="B101" s="248"/>
      <c r="C101" s="248"/>
      <c r="D101" s="234" t="n">
        <f aca="false">SUM(D95:D100)</f>
        <v>0</v>
      </c>
    </row>
    <row r="102" customFormat="false" ht="88.05" hidden="false" customHeight="true" outlineLevel="0" collapsed="false">
      <c r="A102" s="266" t="s">
        <v>325</v>
      </c>
      <c r="B102" s="266"/>
      <c r="C102" s="266"/>
      <c r="D102" s="266"/>
    </row>
    <row r="103" customFormat="false" ht="15" hidden="false" customHeight="false" outlineLevel="0" collapsed="false">
      <c r="A103" s="237"/>
      <c r="B103" s="237"/>
      <c r="C103" s="237"/>
      <c r="D103" s="258"/>
    </row>
    <row r="104" customFormat="false" ht="14.25" hidden="false" customHeight="true" outlineLevel="0" collapsed="false">
      <c r="A104" s="267" t="s">
        <v>326</v>
      </c>
      <c r="B104" s="267"/>
      <c r="C104" s="260" t="s">
        <v>327</v>
      </c>
      <c r="D104" s="262" t="n">
        <f aca="false">D28</f>
        <v>0</v>
      </c>
    </row>
    <row r="105" customFormat="false" ht="15" hidden="false" customHeight="false" outlineLevel="0" collapsed="false">
      <c r="A105" s="267"/>
      <c r="B105" s="267"/>
      <c r="C105" s="260" t="s">
        <v>316</v>
      </c>
      <c r="D105" s="262" t="n">
        <f aca="false">D46</f>
        <v>0</v>
      </c>
    </row>
    <row r="106" customFormat="false" ht="15" hidden="false" customHeight="false" outlineLevel="0" collapsed="false">
      <c r="A106" s="267"/>
      <c r="B106" s="267"/>
      <c r="C106" s="260" t="s">
        <v>328</v>
      </c>
      <c r="D106" s="262" t="n">
        <f aca="false">D86-D72-D75</f>
        <v>0</v>
      </c>
    </row>
    <row r="107" customFormat="false" ht="15" hidden="false" customHeight="false" outlineLevel="0" collapsed="false">
      <c r="A107" s="267"/>
      <c r="B107" s="267"/>
      <c r="C107" s="260" t="s">
        <v>329</v>
      </c>
      <c r="D107" s="262" t="n">
        <f aca="false">D101</f>
        <v>0</v>
      </c>
    </row>
    <row r="108" customFormat="false" ht="41.25" hidden="false" customHeight="true" outlineLevel="0" collapsed="false">
      <c r="A108" s="267"/>
      <c r="B108" s="267"/>
      <c r="C108" s="268" t="s">
        <v>330</v>
      </c>
      <c r="D108" s="262" t="n">
        <f aca="false">SUM(D104:D107)</f>
        <v>0</v>
      </c>
    </row>
    <row r="110" customFormat="false" ht="15" hidden="false" customHeight="false" outlineLevel="0" collapsed="false">
      <c r="A110" s="214" t="s">
        <v>332</v>
      </c>
      <c r="B110" s="214"/>
      <c r="C110" s="214"/>
      <c r="D110" s="214"/>
    </row>
    <row r="111" customFormat="false" ht="15" hidden="false" customHeight="false" outlineLevel="0" collapsed="false">
      <c r="A111" s="270" t="s">
        <v>333</v>
      </c>
      <c r="B111" s="270"/>
      <c r="C111" s="270"/>
      <c r="D111" s="270"/>
    </row>
    <row r="112" customFormat="false" ht="15" hidden="false" customHeight="false" outlineLevel="0" collapsed="false">
      <c r="A112" s="216" t="s">
        <v>334</v>
      </c>
      <c r="B112" s="245" t="s">
        <v>335</v>
      </c>
      <c r="C112" s="245" t="s">
        <v>274</v>
      </c>
      <c r="D112" s="216" t="s">
        <v>259</v>
      </c>
    </row>
    <row r="113" customFormat="false" ht="15" hidden="false" customHeight="false" outlineLevel="0" collapsed="false">
      <c r="A113" s="228" t="s">
        <v>221</v>
      </c>
      <c r="B113" s="217" t="s">
        <v>336</v>
      </c>
      <c r="C113" s="271" t="n">
        <v>0</v>
      </c>
      <c r="D113" s="230" t="n">
        <f aca="false">ROUND($D$108*C113,2)</f>
        <v>0</v>
      </c>
    </row>
    <row r="114" customFormat="false" ht="15" hidden="false" customHeight="false" outlineLevel="0" collapsed="false">
      <c r="A114" s="228" t="s">
        <v>224</v>
      </c>
      <c r="B114" s="217" t="s">
        <v>337</v>
      </c>
      <c r="C114" s="271" t="n">
        <v>0.01633</v>
      </c>
      <c r="D114" s="230" t="n">
        <f aca="false">ROUND($D$108*C114,2)</f>
        <v>0</v>
      </c>
    </row>
    <row r="115" customFormat="false" ht="15" hidden="false" customHeight="false" outlineLevel="0" collapsed="false">
      <c r="A115" s="228" t="s">
        <v>227</v>
      </c>
      <c r="B115" s="217" t="s">
        <v>338</v>
      </c>
      <c r="C115" s="271" t="n">
        <v>0.000208333333333333</v>
      </c>
      <c r="D115" s="230" t="n">
        <f aca="false">ROUND($D$108*C115,2)</f>
        <v>0</v>
      </c>
    </row>
    <row r="116" customFormat="false" ht="15" hidden="false" customHeight="false" outlineLevel="0" collapsed="false">
      <c r="A116" s="228" t="s">
        <v>229</v>
      </c>
      <c r="B116" s="217" t="s">
        <v>339</v>
      </c>
      <c r="C116" s="271" t="n">
        <v>0.00333333333333333</v>
      </c>
      <c r="D116" s="230" t="n">
        <f aca="false">ROUND($D$108*C116,2)</f>
        <v>0</v>
      </c>
    </row>
    <row r="117" customFormat="false" ht="15" hidden="false" customHeight="false" outlineLevel="0" collapsed="false">
      <c r="A117" s="228" t="s">
        <v>232</v>
      </c>
      <c r="B117" s="217" t="s">
        <v>340</v>
      </c>
      <c r="C117" s="272" t="n">
        <v>0.00056</v>
      </c>
      <c r="D117" s="230" t="n">
        <f aca="false">ROUND($D$108*C117,2)</f>
        <v>0</v>
      </c>
    </row>
    <row r="118" customFormat="false" ht="15" hidden="false" customHeight="false" outlineLevel="0" collapsed="false">
      <c r="A118" s="228" t="s">
        <v>234</v>
      </c>
      <c r="B118" s="217" t="s">
        <v>341</v>
      </c>
      <c r="C118" s="271"/>
      <c r="D118" s="230"/>
    </row>
    <row r="119" customFormat="false" ht="12.75" hidden="false" customHeight="true" outlineLevel="0" collapsed="false">
      <c r="A119" s="248" t="s">
        <v>288</v>
      </c>
      <c r="B119" s="248"/>
      <c r="C119" s="273" t="n">
        <f aca="false">SUM(C113:C118)</f>
        <v>0.0204316666666667</v>
      </c>
      <c r="D119" s="234" t="n">
        <f aca="false">SUM(D113:D118)</f>
        <v>0</v>
      </c>
    </row>
    <row r="120" customFormat="false" ht="59.25" hidden="false" customHeight="true" outlineLevel="0" collapsed="false">
      <c r="A120" s="317" t="s">
        <v>342</v>
      </c>
      <c r="B120" s="317"/>
      <c r="C120" s="317"/>
      <c r="D120" s="317"/>
    </row>
    <row r="121" customFormat="false" ht="14.9" hidden="false" customHeight="true" outlineLevel="0" collapsed="false">
      <c r="A121" s="274"/>
      <c r="B121" s="274"/>
      <c r="C121" s="274"/>
      <c r="D121" s="274"/>
    </row>
    <row r="122" customFormat="false" ht="14.9" hidden="false" customHeight="true" outlineLevel="0" collapsed="false">
      <c r="A122" s="275" t="s">
        <v>343</v>
      </c>
      <c r="B122" s="275"/>
      <c r="C122" s="275"/>
      <c r="D122" s="275"/>
    </row>
    <row r="123" customFormat="false" ht="14.9" hidden="false" customHeight="true" outlineLevel="0" collapsed="false">
      <c r="A123" s="276"/>
      <c r="B123" s="276"/>
      <c r="C123" s="276"/>
      <c r="D123" s="276"/>
    </row>
    <row r="124" customFormat="false" ht="15" hidden="false" customHeight="false" outlineLevel="0" collapsed="false">
      <c r="A124" s="216" t="s">
        <v>344</v>
      </c>
      <c r="B124" s="245" t="s">
        <v>345</v>
      </c>
      <c r="C124" s="216" t="s">
        <v>274</v>
      </c>
      <c r="D124" s="216" t="s">
        <v>259</v>
      </c>
    </row>
    <row r="125" customFormat="false" ht="19.65" hidden="false" customHeight="true" outlineLevel="0" collapsed="false">
      <c r="A125" s="228" t="s">
        <v>221</v>
      </c>
      <c r="B125" s="217" t="s">
        <v>345</v>
      </c>
      <c r="C125" s="264" t="n">
        <v>0.00752</v>
      </c>
      <c r="D125" s="277" t="n">
        <f aca="false">ROUND(C125*D108,2)</f>
        <v>0</v>
      </c>
    </row>
    <row r="126" customFormat="false" ht="14.9" hidden="false" customHeight="true" outlineLevel="0" collapsed="false">
      <c r="A126" s="278" t="s">
        <v>288</v>
      </c>
      <c r="B126" s="278"/>
      <c r="C126" s="278"/>
      <c r="D126" s="318" t="n">
        <f aca="false">D125</f>
        <v>0</v>
      </c>
    </row>
    <row r="127" customFormat="false" ht="14.9" hidden="false" customHeight="true" outlineLevel="0" collapsed="false">
      <c r="A127" s="280"/>
      <c r="B127" s="280"/>
      <c r="C127" s="281"/>
      <c r="D127" s="282"/>
    </row>
    <row r="128" customFormat="false" ht="14.9" hidden="false" customHeight="true" outlineLevel="0" collapsed="false">
      <c r="A128" s="283" t="s">
        <v>346</v>
      </c>
      <c r="B128" s="283"/>
      <c r="C128" s="283"/>
      <c r="D128" s="283"/>
    </row>
    <row r="129" customFormat="false" ht="14.9" hidden="false" customHeight="true" outlineLevel="0" collapsed="false">
      <c r="A129" s="276"/>
      <c r="B129" s="276"/>
      <c r="C129" s="276"/>
      <c r="D129" s="276"/>
    </row>
    <row r="130" customFormat="false" ht="14.9" hidden="false" customHeight="true" outlineLevel="0" collapsed="false">
      <c r="A130" s="284" t="n">
        <v>4</v>
      </c>
      <c r="B130" s="245" t="s">
        <v>347</v>
      </c>
      <c r="C130" s="284"/>
      <c r="D130" s="284" t="s">
        <v>259</v>
      </c>
    </row>
    <row r="131" customFormat="false" ht="14.9" hidden="false" customHeight="true" outlineLevel="0" collapsed="false">
      <c r="A131" s="285" t="s">
        <v>334</v>
      </c>
      <c r="B131" s="217" t="str">
        <f aca="false">B112</f>
        <v>Ausências Legais</v>
      </c>
      <c r="C131" s="217"/>
      <c r="D131" s="277" t="n">
        <f aca="false">D119</f>
        <v>0</v>
      </c>
    </row>
    <row r="132" customFormat="false" ht="14.9" hidden="false" customHeight="true" outlineLevel="0" collapsed="false">
      <c r="A132" s="285" t="s">
        <v>344</v>
      </c>
      <c r="B132" s="217" t="str">
        <f aca="false">B124</f>
        <v>Incidência do Submódulo 2.2 sobre o Substituto nas Ausências Legais</v>
      </c>
      <c r="C132" s="217"/>
      <c r="D132" s="277" t="n">
        <f aca="false">D126</f>
        <v>0</v>
      </c>
    </row>
    <row r="133" customFormat="false" ht="14.9" hidden="false" customHeight="true" outlineLevel="0" collapsed="false">
      <c r="A133" s="278" t="s">
        <v>41</v>
      </c>
      <c r="B133" s="278"/>
      <c r="C133" s="278"/>
      <c r="D133" s="286" t="n">
        <f aca="false">SUM(D131:D132)</f>
        <v>0</v>
      </c>
    </row>
    <row r="134" customFormat="false" ht="14.9" hidden="false" customHeight="true" outlineLevel="0" collapsed="false">
      <c r="A134" s="274"/>
      <c r="B134" s="274"/>
      <c r="C134" s="274"/>
      <c r="D134" s="274"/>
    </row>
    <row r="135" customFormat="false" ht="15" hidden="false" customHeight="false" outlineLevel="0" collapsed="false">
      <c r="A135" s="263" t="s">
        <v>348</v>
      </c>
      <c r="B135" s="263"/>
      <c r="C135" s="263"/>
      <c r="D135" s="263"/>
    </row>
    <row r="136" customFormat="false" ht="12.75" hidden="false" customHeight="true" outlineLevel="0" collapsed="false">
      <c r="A136" s="216" t="n">
        <v>5</v>
      </c>
      <c r="B136" s="245" t="s">
        <v>214</v>
      </c>
      <c r="C136" s="245"/>
      <c r="D136" s="216" t="s">
        <v>259</v>
      </c>
    </row>
    <row r="137" customFormat="false" ht="12.75" hidden="false" customHeight="true" outlineLevel="0" collapsed="false">
      <c r="A137" s="287" t="s">
        <v>221</v>
      </c>
      <c r="B137" s="288" t="s">
        <v>349</v>
      </c>
      <c r="C137" s="288"/>
      <c r="D137" s="230" t="n">
        <f aca="false">'Custos EPI'!C8</f>
        <v>419.76</v>
      </c>
    </row>
    <row r="138" customFormat="false" ht="12.75" hidden="false" customHeight="true" outlineLevel="0" collapsed="false">
      <c r="A138" s="287" t="s">
        <v>224</v>
      </c>
      <c r="B138" s="288" t="s">
        <v>350</v>
      </c>
      <c r="C138" s="288"/>
      <c r="D138" s="230" t="n">
        <v>0</v>
      </c>
    </row>
    <row r="139" customFormat="false" ht="12.75" hidden="false" customHeight="true" outlineLevel="0" collapsed="false">
      <c r="A139" s="287" t="s">
        <v>227</v>
      </c>
      <c r="B139" s="288" t="s">
        <v>308</v>
      </c>
      <c r="C139" s="288"/>
      <c r="D139" s="230" t="n">
        <v>0</v>
      </c>
    </row>
    <row r="140" customFormat="false" ht="12.75" hidden="false" customHeight="true" outlineLevel="0" collapsed="false">
      <c r="A140" s="289" t="s">
        <v>288</v>
      </c>
      <c r="B140" s="289"/>
      <c r="C140" s="289"/>
      <c r="D140" s="230" t="n">
        <f aca="false">SUM(D137:D139)</f>
        <v>419.76</v>
      </c>
    </row>
    <row r="141" customFormat="false" ht="15" hidden="false" customHeight="false" outlineLevel="0" collapsed="false">
      <c r="A141" s="237"/>
      <c r="B141" s="237"/>
      <c r="C141" s="237"/>
      <c r="D141" s="258"/>
    </row>
    <row r="142" customFormat="false" ht="14.25" hidden="false" customHeight="true" outlineLevel="0" collapsed="false">
      <c r="A142" s="290" t="s">
        <v>351</v>
      </c>
      <c r="B142" s="290"/>
      <c r="C142" s="260" t="s">
        <v>327</v>
      </c>
      <c r="D142" s="262" t="n">
        <f aca="false">D28</f>
        <v>0</v>
      </c>
    </row>
    <row r="143" customFormat="false" ht="15" hidden="false" customHeight="false" outlineLevel="0" collapsed="false">
      <c r="A143" s="290"/>
      <c r="B143" s="290"/>
      <c r="C143" s="260" t="s">
        <v>352</v>
      </c>
      <c r="D143" s="262" t="n">
        <f aca="false">D87</f>
        <v>0</v>
      </c>
    </row>
    <row r="144" customFormat="false" ht="15" hidden="false" customHeight="false" outlineLevel="0" collapsed="false">
      <c r="A144" s="290"/>
      <c r="B144" s="290"/>
      <c r="C144" s="260" t="s">
        <v>329</v>
      </c>
      <c r="D144" s="262" t="n">
        <f aca="false">D101</f>
        <v>0</v>
      </c>
    </row>
    <row r="145" customFormat="false" ht="15" hidden="false" customHeight="false" outlineLevel="0" collapsed="false">
      <c r="A145" s="290"/>
      <c r="B145" s="290"/>
      <c r="C145" s="260" t="s">
        <v>353</v>
      </c>
      <c r="D145" s="262" t="n">
        <f aca="false">D133</f>
        <v>0</v>
      </c>
    </row>
    <row r="146" customFormat="false" ht="15" hidden="false" customHeight="false" outlineLevel="0" collapsed="false">
      <c r="A146" s="290"/>
      <c r="B146" s="290"/>
      <c r="C146" s="260" t="s">
        <v>354</v>
      </c>
      <c r="D146" s="262" t="n">
        <f aca="false">D140</f>
        <v>419.76</v>
      </c>
    </row>
    <row r="147" customFormat="false" ht="15" hidden="false" customHeight="false" outlineLevel="0" collapsed="false">
      <c r="A147" s="290"/>
      <c r="B147" s="290"/>
      <c r="C147" s="268" t="s">
        <v>330</v>
      </c>
      <c r="D147" s="262" t="n">
        <f aca="false">SUM(D142:D146)</f>
        <v>419.76</v>
      </c>
    </row>
    <row r="148" customFormat="false" ht="14.25" hidden="false" customHeight="true" outlineLevel="0" collapsed="false">
      <c r="A148" s="291" t="s">
        <v>355</v>
      </c>
      <c r="B148" s="291"/>
      <c r="C148" s="260" t="s">
        <v>327</v>
      </c>
      <c r="D148" s="262" t="n">
        <f aca="false">D142</f>
        <v>0</v>
      </c>
    </row>
    <row r="149" customFormat="false" ht="15" hidden="false" customHeight="false" outlineLevel="0" collapsed="false">
      <c r="A149" s="291"/>
      <c r="B149" s="291"/>
      <c r="C149" s="260" t="s">
        <v>352</v>
      </c>
      <c r="D149" s="262" t="n">
        <f aca="false">D143</f>
        <v>0</v>
      </c>
    </row>
    <row r="150" customFormat="false" ht="15" hidden="false" customHeight="false" outlineLevel="0" collapsed="false">
      <c r="A150" s="291"/>
      <c r="B150" s="291"/>
      <c r="C150" s="260" t="s">
        <v>329</v>
      </c>
      <c r="D150" s="262" t="n">
        <f aca="false">D144</f>
        <v>0</v>
      </c>
    </row>
    <row r="151" customFormat="false" ht="15" hidden="false" customHeight="false" outlineLevel="0" collapsed="false">
      <c r="A151" s="291"/>
      <c r="B151" s="291"/>
      <c r="C151" s="260" t="s">
        <v>353</v>
      </c>
      <c r="D151" s="262" t="n">
        <f aca="false">D145</f>
        <v>0</v>
      </c>
    </row>
    <row r="152" customFormat="false" ht="15" hidden="false" customHeight="false" outlineLevel="0" collapsed="false">
      <c r="A152" s="291"/>
      <c r="B152" s="291"/>
      <c r="C152" s="260" t="s">
        <v>354</v>
      </c>
      <c r="D152" s="262" t="n">
        <f aca="false">D146</f>
        <v>419.76</v>
      </c>
    </row>
    <row r="153" customFormat="false" ht="15" hidden="false" customHeight="false" outlineLevel="0" collapsed="false">
      <c r="A153" s="291"/>
      <c r="B153" s="291"/>
      <c r="C153" s="260" t="s">
        <v>356</v>
      </c>
      <c r="D153" s="262" t="n">
        <f aca="false">D159</f>
        <v>20.99</v>
      </c>
    </row>
    <row r="154" customFormat="false" ht="15" hidden="false" customHeight="false" outlineLevel="0" collapsed="false">
      <c r="A154" s="291"/>
      <c r="B154" s="291"/>
      <c r="C154" s="268" t="s">
        <v>330</v>
      </c>
      <c r="D154" s="292" t="n">
        <f aca="false">SUM(D148:D153)</f>
        <v>440.75</v>
      </c>
    </row>
    <row r="156" customFormat="false" ht="15" hidden="false" customHeight="false" outlineLevel="0" collapsed="false">
      <c r="A156" s="214" t="s">
        <v>357</v>
      </c>
      <c r="B156" s="214"/>
      <c r="C156" s="214"/>
      <c r="D156" s="214"/>
    </row>
    <row r="158" customFormat="false" ht="15" hidden="false" customHeight="false" outlineLevel="0" collapsed="false">
      <c r="A158" s="293" t="n">
        <v>6</v>
      </c>
      <c r="B158" s="294" t="s">
        <v>215</v>
      </c>
      <c r="C158" s="295" t="s">
        <v>274</v>
      </c>
      <c r="D158" s="295" t="s">
        <v>259</v>
      </c>
    </row>
    <row r="159" customFormat="false" ht="15" hidden="false" customHeight="false" outlineLevel="0" collapsed="false">
      <c r="A159" s="296" t="s">
        <v>221</v>
      </c>
      <c r="B159" s="297" t="s">
        <v>197</v>
      </c>
      <c r="C159" s="298" t="n">
        <v>0.05</v>
      </c>
      <c r="D159" s="299" t="n">
        <f aca="false">ROUND(D147*C159,2)</f>
        <v>20.99</v>
      </c>
    </row>
    <row r="160" customFormat="false" ht="15" hidden="false" customHeight="false" outlineLevel="0" collapsed="false">
      <c r="A160" s="296" t="s">
        <v>224</v>
      </c>
      <c r="B160" s="297" t="s">
        <v>199</v>
      </c>
      <c r="C160" s="300" t="n">
        <v>0.0679</v>
      </c>
      <c r="D160" s="299" t="n">
        <f aca="false">ROUND(D154*C160,2)</f>
        <v>29.93</v>
      </c>
    </row>
    <row r="161" customFormat="false" ht="13.5" hidden="false" customHeight="true" outlineLevel="0" collapsed="false">
      <c r="A161" s="301" t="s">
        <v>358</v>
      </c>
      <c r="B161" s="301"/>
      <c r="C161" s="301"/>
      <c r="D161" s="299" t="n">
        <f aca="false">D147+D159+D160</f>
        <v>470.68</v>
      </c>
    </row>
    <row r="162" customFormat="false" ht="13.5" hidden="false" customHeight="true" outlineLevel="0" collapsed="false">
      <c r="A162" s="301" t="s">
        <v>359</v>
      </c>
      <c r="B162" s="301"/>
      <c r="C162" s="301"/>
      <c r="D162" s="299" t="n">
        <f aca="false">ROUND(D161/(1-C163),2)</f>
        <v>509.67</v>
      </c>
    </row>
    <row r="163" customFormat="false" ht="15" hidden="false" customHeight="false" outlineLevel="0" collapsed="false">
      <c r="A163" s="296" t="s">
        <v>227</v>
      </c>
      <c r="B163" s="297" t="s">
        <v>198</v>
      </c>
      <c r="C163" s="298" t="n">
        <f aca="false">SUM(C164:C166)</f>
        <v>0.0765</v>
      </c>
      <c r="D163" s="299"/>
    </row>
    <row r="164" customFormat="false" ht="15" hidden="false" customHeight="false" outlineLevel="0" collapsed="false">
      <c r="A164" s="296"/>
      <c r="B164" s="297" t="s">
        <v>360</v>
      </c>
      <c r="C164" s="300" t="n">
        <v>0.0065</v>
      </c>
      <c r="D164" s="299" t="n">
        <f aca="false">ROUND($D$162*C164,2)</f>
        <v>3.31</v>
      </c>
    </row>
    <row r="165" customFormat="false" ht="15" hidden="false" customHeight="false" outlineLevel="0" collapsed="false">
      <c r="A165" s="296"/>
      <c r="B165" s="297" t="s">
        <v>361</v>
      </c>
      <c r="C165" s="300" t="n">
        <v>0.03</v>
      </c>
      <c r="D165" s="299" t="n">
        <f aca="false">ROUND($D$162*C165,2)</f>
        <v>15.29</v>
      </c>
    </row>
    <row r="166" customFormat="false" ht="15" hidden="false" customHeight="false" outlineLevel="0" collapsed="false">
      <c r="A166" s="296"/>
      <c r="B166" s="297" t="s">
        <v>362</v>
      </c>
      <c r="C166" s="300" t="n">
        <v>0.04</v>
      </c>
      <c r="D166" s="299" t="n">
        <f aca="false">ROUND($D$162*C166,2)</f>
        <v>20.39</v>
      </c>
    </row>
    <row r="167" customFormat="false" ht="24" hidden="false" customHeight="true" outlineLevel="0" collapsed="false">
      <c r="A167" s="293" t="s">
        <v>288</v>
      </c>
      <c r="B167" s="293"/>
      <c r="C167" s="302"/>
      <c r="D167" s="299" t="n">
        <f aca="false">SUM(D164:D166)+D159+D160</f>
        <v>89.91</v>
      </c>
    </row>
    <row r="168" customFormat="false" ht="34.5" hidden="false" customHeight="true" outlineLevel="0" collapsed="false">
      <c r="A168" s="317" t="s">
        <v>363</v>
      </c>
      <c r="B168" s="317"/>
      <c r="C168" s="317"/>
      <c r="D168" s="317"/>
    </row>
    <row r="170" customFormat="false" ht="15" hidden="false" customHeight="false" outlineLevel="0" collapsed="false">
      <c r="A170" s="214" t="s">
        <v>364</v>
      </c>
      <c r="B170" s="214"/>
      <c r="C170" s="214"/>
      <c r="D170" s="214"/>
    </row>
    <row r="172" customFormat="false" ht="13.5" hidden="false" customHeight="true" outlineLevel="0" collapsed="false">
      <c r="A172" s="293"/>
      <c r="B172" s="293" t="s">
        <v>365</v>
      </c>
      <c r="C172" s="293"/>
      <c r="D172" s="295" t="s">
        <v>259</v>
      </c>
    </row>
    <row r="173" customFormat="false" ht="13.5" hidden="false" customHeight="true" outlineLevel="0" collapsed="false">
      <c r="A173" s="304" t="s">
        <v>221</v>
      </c>
      <c r="B173" s="305" t="s">
        <v>256</v>
      </c>
      <c r="C173" s="305"/>
      <c r="D173" s="299" t="n">
        <f aca="false">D142</f>
        <v>0</v>
      </c>
    </row>
    <row r="174" customFormat="false" ht="13.5" hidden="false" customHeight="true" outlineLevel="0" collapsed="false">
      <c r="A174" s="304" t="s">
        <v>224</v>
      </c>
      <c r="B174" s="305" t="s">
        <v>268</v>
      </c>
      <c r="C174" s="305"/>
      <c r="D174" s="299" t="n">
        <f aca="false">D143</f>
        <v>0</v>
      </c>
    </row>
    <row r="175" customFormat="false" ht="13.5" hidden="false" customHeight="true" outlineLevel="0" collapsed="false">
      <c r="A175" s="304" t="s">
        <v>227</v>
      </c>
      <c r="B175" s="305" t="s">
        <v>317</v>
      </c>
      <c r="C175" s="305"/>
      <c r="D175" s="299" t="n">
        <f aca="false">D144</f>
        <v>0</v>
      </c>
    </row>
    <row r="176" customFormat="false" ht="13.5" hidden="false" customHeight="true" outlineLevel="0" collapsed="false">
      <c r="A176" s="304" t="s">
        <v>229</v>
      </c>
      <c r="B176" s="305" t="s">
        <v>332</v>
      </c>
      <c r="C176" s="305"/>
      <c r="D176" s="299" t="n">
        <f aca="false">D145</f>
        <v>0</v>
      </c>
    </row>
    <row r="177" customFormat="false" ht="13.5" hidden="false" customHeight="true" outlineLevel="0" collapsed="false">
      <c r="A177" s="304" t="s">
        <v>232</v>
      </c>
      <c r="B177" s="305" t="s">
        <v>348</v>
      </c>
      <c r="C177" s="305"/>
      <c r="D177" s="299" t="n">
        <f aca="false">D146</f>
        <v>419.76</v>
      </c>
    </row>
    <row r="178" customFormat="false" ht="13.5" hidden="false" customHeight="true" outlineLevel="0" collapsed="false">
      <c r="A178" s="293" t="s">
        <v>366</v>
      </c>
      <c r="B178" s="293"/>
      <c r="C178" s="293"/>
      <c r="D178" s="299" t="n">
        <f aca="false">SUM(D173:D177)</f>
        <v>419.76</v>
      </c>
    </row>
    <row r="179" customFormat="false" ht="13.5" hidden="false" customHeight="true" outlineLevel="0" collapsed="false">
      <c r="A179" s="304" t="s">
        <v>234</v>
      </c>
      <c r="B179" s="305" t="s">
        <v>367</v>
      </c>
      <c r="C179" s="305"/>
      <c r="D179" s="299" t="n">
        <f aca="false">D167</f>
        <v>89.91</v>
      </c>
    </row>
    <row r="180" customFormat="false" ht="13.5" hidden="false" customHeight="true" outlineLevel="0" collapsed="false">
      <c r="A180" s="306" t="s">
        <v>368</v>
      </c>
      <c r="B180" s="306"/>
      <c r="C180" s="306"/>
      <c r="D180" s="307" t="n">
        <f aca="false">D178+D179</f>
        <v>509.67</v>
      </c>
      <c r="H180" s="319"/>
      <c r="I180" s="319"/>
    </row>
    <row r="181" customFormat="false" ht="15" hidden="false" customHeight="false" outlineLevel="0" collapsed="false">
      <c r="A181" s="308"/>
      <c r="B181" s="308"/>
      <c r="C181" s="308"/>
      <c r="D181" s="308"/>
    </row>
    <row r="182" customFormat="false" ht="15.75" hidden="false" customHeight="true" outlineLevel="0" collapsed="false">
      <c r="A182" s="308"/>
      <c r="B182" s="308"/>
      <c r="C182" s="308"/>
      <c r="D182" s="308"/>
    </row>
    <row r="183" customFormat="false" ht="12.75" hidden="false" customHeight="true" outlineLevel="0" collapsed="false">
      <c r="A183" s="309" t="s">
        <v>369</v>
      </c>
      <c r="B183" s="309"/>
      <c r="C183" s="309"/>
      <c r="D183" s="309"/>
    </row>
    <row r="184" customFormat="false" ht="15" hidden="false" customHeight="false" outlineLevel="0" collapsed="false">
      <c r="A184" s="309"/>
      <c r="B184" s="309"/>
      <c r="C184" s="309"/>
      <c r="D184" s="309"/>
    </row>
    <row r="185" customFormat="false" ht="15" hidden="false" customHeight="false" outlineLevel="0" collapsed="false">
      <c r="A185" s="309"/>
      <c r="B185" s="309"/>
      <c r="C185" s="309"/>
      <c r="D185" s="309"/>
    </row>
    <row r="186" customFormat="false" ht="33" hidden="false" customHeight="true" outlineLevel="0" collapsed="false">
      <c r="A186" s="310" t="s">
        <v>370</v>
      </c>
      <c r="B186" s="310"/>
      <c r="C186" s="310"/>
      <c r="D186" s="310"/>
    </row>
    <row r="187" customFormat="false" ht="21" hidden="false" customHeight="true" outlineLevel="0" collapsed="false">
      <c r="A187" s="311" t="s">
        <v>371</v>
      </c>
      <c r="B187" s="311"/>
      <c r="C187" s="311"/>
      <c r="D187" s="311"/>
    </row>
    <row r="190" customFormat="false" ht="15" hidden="false" customHeight="false" outlineLevel="0" collapsed="false">
      <c r="A190" s="312" t="s">
        <v>372</v>
      </c>
      <c r="B190" s="312"/>
      <c r="C190" s="312"/>
      <c r="D190" s="312"/>
    </row>
    <row r="191" customFormat="false" ht="15" hidden="false" customHeight="false" outlineLevel="0" collapsed="false">
      <c r="A191" s="312" t="s">
        <v>373</v>
      </c>
      <c r="B191" s="312"/>
      <c r="C191" s="312"/>
      <c r="D191" s="312"/>
    </row>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6:C26"/>
    <mergeCell ref="B27:C27"/>
    <mergeCell ref="A28:C28"/>
    <mergeCell ref="A29:D29"/>
    <mergeCell ref="A30:D30"/>
    <mergeCell ref="A31:D31"/>
    <mergeCell ref="A32:D32"/>
    <mergeCell ref="A33:D33"/>
    <mergeCell ref="A35:D35"/>
    <mergeCell ref="A37:B38"/>
    <mergeCell ref="A40:D40"/>
    <mergeCell ref="A46:C46"/>
    <mergeCell ref="A47:D47"/>
    <mergeCell ref="A49:B51"/>
    <mergeCell ref="A53:D53"/>
    <mergeCell ref="A64:B64"/>
    <mergeCell ref="A65:D65"/>
    <mergeCell ref="A66:D66"/>
    <mergeCell ref="A68:D68"/>
    <mergeCell ref="B69:C69"/>
    <mergeCell ref="B70:C70"/>
    <mergeCell ref="B71:C71"/>
    <mergeCell ref="B72:C72"/>
    <mergeCell ref="B73:C73"/>
    <mergeCell ref="B74:C74"/>
    <mergeCell ref="B75:C75"/>
    <mergeCell ref="B76:C76"/>
    <mergeCell ref="B77:C77"/>
    <mergeCell ref="B78:C78"/>
    <mergeCell ref="A79:C79"/>
    <mergeCell ref="A80:D80"/>
    <mergeCell ref="A82:D82"/>
    <mergeCell ref="B83:C83"/>
    <mergeCell ref="B84:C84"/>
    <mergeCell ref="B85:C85"/>
    <mergeCell ref="B86:C86"/>
    <mergeCell ref="A87:C87"/>
    <mergeCell ref="A89:B91"/>
    <mergeCell ref="A93:D93"/>
    <mergeCell ref="A101:C101"/>
    <mergeCell ref="A102:D102"/>
    <mergeCell ref="A104:B108"/>
    <mergeCell ref="A110:D110"/>
    <mergeCell ref="A111:D111"/>
    <mergeCell ref="A119:B119"/>
    <mergeCell ref="A120:D120"/>
    <mergeCell ref="A122:D122"/>
    <mergeCell ref="A126:C126"/>
    <mergeCell ref="A128:D128"/>
    <mergeCell ref="A133:C133"/>
    <mergeCell ref="A135:D135"/>
    <mergeCell ref="B136:C136"/>
    <mergeCell ref="B137:C137"/>
    <mergeCell ref="B138:C138"/>
    <mergeCell ref="B139:C139"/>
    <mergeCell ref="A140:C140"/>
    <mergeCell ref="A142:B147"/>
    <mergeCell ref="A148:B154"/>
    <mergeCell ref="A156:D156"/>
    <mergeCell ref="A161:C161"/>
    <mergeCell ref="A162:C162"/>
    <mergeCell ref="A167:B167"/>
    <mergeCell ref="A168:D168"/>
    <mergeCell ref="A170:D170"/>
    <mergeCell ref="B172:C172"/>
    <mergeCell ref="B173:C173"/>
    <mergeCell ref="B174:C174"/>
    <mergeCell ref="B175:C175"/>
    <mergeCell ref="B176:C176"/>
    <mergeCell ref="B177:C177"/>
    <mergeCell ref="A178:C178"/>
    <mergeCell ref="B179:C179"/>
    <mergeCell ref="A180:C180"/>
    <mergeCell ref="A183:D185"/>
    <mergeCell ref="A186:D186"/>
    <mergeCell ref="A187:D187"/>
    <mergeCell ref="A190:D190"/>
    <mergeCell ref="A191:D19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I1048576"/>
  <sheetViews>
    <sheetView showFormulas="false" showGridLines="true" showRowColHeaders="true" showZeros="true" rightToLeft="false" tabSelected="false" showOutlineSymbols="true" defaultGridColor="true" view="normal" topLeftCell="A58" colorId="64" zoomScale="100" zoomScaleNormal="100" zoomScalePageLayoutView="100" workbookViewId="0">
      <selection pane="topLeft" activeCell="I79" activeCellId="0" sqref="I79"/>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0.29"/>
    <col collapsed="false" customWidth="true" hidden="true" outlineLevel="0" max="6" min="6" style="210" width="15.06"/>
    <col collapsed="false" customWidth="true" hidden="true" outlineLevel="0" max="7" min="7" style="210" width="19.48"/>
    <col collapsed="false" customWidth="false" hidden="false" outlineLevel="0" max="8" min="8" style="210" width="9.14"/>
    <col collapsed="false" customWidth="true" hidden="false" outlineLevel="0" max="9" min="9" style="210" width="9.86"/>
    <col collapsed="false" customWidth="false" hidden="false" outlineLevel="0" max="1024" min="10"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12.75" hidden="false" customHeight="true" outlineLevel="0" collapsed="false">
      <c r="A11" s="216" t="s">
        <v>234</v>
      </c>
      <c r="B11" s="220" t="s">
        <v>235</v>
      </c>
      <c r="C11" s="221" t="s">
        <v>384</v>
      </c>
      <c r="D11" s="221"/>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385</v>
      </c>
      <c r="D13" s="218"/>
    </row>
    <row r="14" customFormat="false" ht="15" hidden="false" customHeight="false" outlineLevel="0" collapsed="false">
      <c r="A14" s="216" t="s">
        <v>243</v>
      </c>
      <c r="B14" s="217" t="s">
        <v>386</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200</v>
      </c>
    </row>
    <row r="24" customFormat="false" ht="12.75" hidden="false" customHeight="true" outlineLevel="0" collapsed="false">
      <c r="A24" s="228" t="s">
        <v>221</v>
      </c>
      <c r="B24" s="229" t="s">
        <v>260</v>
      </c>
      <c r="C24" s="229"/>
      <c r="D24" s="230" t="n">
        <v>0</v>
      </c>
      <c r="F24" s="231" t="n">
        <f aca="false">C14/220</f>
        <v>0</v>
      </c>
      <c r="G24" s="232" t="n">
        <f aca="false">F24*G23</f>
        <v>0</v>
      </c>
      <c r="H24" s="313"/>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28" t="s">
        <v>227</v>
      </c>
      <c r="B26" s="229" t="s">
        <v>262</v>
      </c>
      <c r="C26" s="229"/>
      <c r="D26" s="230" t="n">
        <f aca="false">(D24/200)*1.5*30</f>
        <v>0</v>
      </c>
      <c r="G26" s="313"/>
      <c r="H26" s="313"/>
      <c r="I26" s="313"/>
    </row>
    <row r="27" customFormat="false" ht="12.75" hidden="false" customHeight="true" outlineLevel="0" collapsed="false">
      <c r="A27" s="228" t="s">
        <v>229</v>
      </c>
      <c r="B27" s="229" t="s">
        <v>263</v>
      </c>
      <c r="C27" s="229"/>
      <c r="D27" s="230" t="n">
        <f aca="false">(D24/200)*2*12</f>
        <v>0</v>
      </c>
      <c r="G27" s="313"/>
      <c r="H27" s="313"/>
      <c r="I27" s="313"/>
    </row>
    <row r="28" customFormat="false" ht="12.75" hidden="false" customHeight="true" outlineLevel="0" collapsed="false">
      <c r="A28" s="216" t="s">
        <v>41</v>
      </c>
      <c r="B28" s="216"/>
      <c r="C28" s="216"/>
      <c r="D28" s="234" t="n">
        <f aca="false">SUM(D24:D27)</f>
        <v>0</v>
      </c>
    </row>
    <row r="29" customFormat="false" ht="35.5" hidden="false" customHeight="true" outlineLevel="0" collapsed="false">
      <c r="A29" s="320" t="s">
        <v>387</v>
      </c>
      <c r="B29" s="320"/>
      <c r="C29" s="320"/>
      <c r="D29" s="320"/>
    </row>
    <row r="30" customFormat="false" ht="35.05" hidden="false" customHeight="true" outlineLevel="0" collapsed="false">
      <c r="A30" s="321" t="s">
        <v>376</v>
      </c>
      <c r="B30" s="321"/>
      <c r="C30" s="321"/>
      <c r="D30" s="321"/>
    </row>
    <row r="31" customFormat="false" ht="38.05" hidden="false" customHeight="true" outlineLevel="0" collapsed="false">
      <c r="A31" s="236" t="s">
        <v>266</v>
      </c>
      <c r="B31" s="236"/>
      <c r="C31" s="236"/>
      <c r="D31" s="236"/>
    </row>
    <row r="32" customFormat="false" ht="38.05" hidden="false" customHeight="true" outlineLevel="0" collapsed="false">
      <c r="A32" s="236" t="s">
        <v>267</v>
      </c>
      <c r="B32" s="236"/>
      <c r="C32" s="236"/>
      <c r="D32" s="236"/>
    </row>
    <row r="33" customFormat="false" ht="15" hidden="false" customHeight="false" outlineLevel="0" collapsed="false">
      <c r="A33" s="237"/>
      <c r="B33" s="237"/>
      <c r="C33" s="237"/>
      <c r="D33" s="238"/>
    </row>
    <row r="34" customFormat="false" ht="15" hidden="false" customHeight="false" outlineLevel="0" collapsed="false">
      <c r="A34" s="224" t="s">
        <v>268</v>
      </c>
      <c r="B34" s="224"/>
      <c r="C34" s="224"/>
      <c r="D34" s="224"/>
    </row>
    <row r="35" customFormat="false" ht="15" hidden="false" customHeight="false" outlineLevel="0" collapsed="false">
      <c r="A35" s="237"/>
      <c r="B35" s="237"/>
      <c r="C35" s="237"/>
      <c r="D35" s="238"/>
    </row>
    <row r="36" customFormat="false" ht="15" hidden="false" customHeight="false" outlineLevel="0" collapsed="false">
      <c r="A36" s="239" t="s">
        <v>269</v>
      </c>
      <c r="B36" s="239"/>
      <c r="C36" s="240" t="s">
        <v>270</v>
      </c>
      <c r="D36" s="241" t="n">
        <f aca="false">D28</f>
        <v>0</v>
      </c>
    </row>
    <row r="37" customFormat="false" ht="15" hidden="false" customHeight="false" outlineLevel="0" collapsed="false">
      <c r="A37" s="239"/>
      <c r="B37" s="239"/>
      <c r="C37" s="240" t="s">
        <v>64</v>
      </c>
      <c r="D37" s="242" t="n">
        <f aca="false">SUM(D36)</f>
        <v>0</v>
      </c>
    </row>
    <row r="38" customFormat="false" ht="15" hidden="false" customHeight="false" outlineLevel="0" collapsed="false">
      <c r="A38" s="91"/>
      <c r="B38" s="243"/>
      <c r="C38" s="243"/>
      <c r="D38" s="243"/>
    </row>
    <row r="39" customFormat="false" ht="15" hidden="false" customHeight="false" outlineLevel="0" collapsed="false">
      <c r="A39" s="244" t="s">
        <v>271</v>
      </c>
      <c r="B39" s="244"/>
      <c r="C39" s="244"/>
      <c r="D39" s="244"/>
    </row>
    <row r="40" customFormat="false" ht="15" hidden="false" customHeight="false" outlineLevel="0" collapsed="false">
      <c r="A40" s="243"/>
      <c r="B40" s="243"/>
      <c r="C40" s="243"/>
      <c r="D40" s="243"/>
    </row>
    <row r="41" customFormat="false" ht="15" hidden="false" customHeight="false" outlineLevel="0" collapsed="false">
      <c r="A41" s="216" t="s">
        <v>272</v>
      </c>
      <c r="B41" s="245" t="s">
        <v>273</v>
      </c>
      <c r="C41" s="216" t="s">
        <v>274</v>
      </c>
      <c r="D41" s="216" t="s">
        <v>259</v>
      </c>
    </row>
    <row r="42" customFormat="false" ht="15" hidden="false" customHeight="false" outlineLevel="0" collapsed="false">
      <c r="A42" s="228" t="s">
        <v>221</v>
      </c>
      <c r="B42" s="217" t="s">
        <v>275</v>
      </c>
      <c r="C42" s="246" t="n">
        <v>0.08333</v>
      </c>
      <c r="D42" s="230" t="n">
        <f aca="false">ROUND($D$37*C42,2)</f>
        <v>0</v>
      </c>
    </row>
    <row r="43" customFormat="false" ht="15" hidden="false" customHeight="false" outlineLevel="0" collapsed="false">
      <c r="A43" s="228" t="s">
        <v>224</v>
      </c>
      <c r="B43" s="217" t="s">
        <v>50</v>
      </c>
      <c r="C43" s="246" t="n">
        <v>0.08333</v>
      </c>
      <c r="D43" s="230" t="n">
        <f aca="false">ROUND($D$37*C43,2)</f>
        <v>0</v>
      </c>
    </row>
    <row r="44" customFormat="false" ht="15" hidden="false" customHeight="false" outlineLevel="0" collapsed="false">
      <c r="A44" s="228" t="s">
        <v>227</v>
      </c>
      <c r="B44" s="217" t="s">
        <v>276</v>
      </c>
      <c r="C44" s="247" t="n">
        <v>0.027778</v>
      </c>
      <c r="D44" s="230" t="n">
        <f aca="false">ROUND($D$37*C44,2)</f>
        <v>0</v>
      </c>
    </row>
    <row r="45" customFormat="false" ht="12.75" hidden="false" customHeight="true" outlineLevel="0" collapsed="false">
      <c r="A45" s="248" t="s">
        <v>41</v>
      </c>
      <c r="B45" s="248"/>
      <c r="C45" s="248"/>
      <c r="D45" s="234" t="n">
        <f aca="false">SUM(D42:D44)</f>
        <v>0</v>
      </c>
    </row>
    <row r="46" customFormat="false" ht="44.25" hidden="false" customHeight="true" outlineLevel="0" collapsed="false">
      <c r="A46" s="229" t="s">
        <v>277</v>
      </c>
      <c r="B46" s="229"/>
      <c r="C46" s="229"/>
      <c r="D46" s="229"/>
    </row>
    <row r="47" customFormat="false" ht="15" hidden="false" customHeight="false" outlineLevel="0" collapsed="false">
      <c r="A47" s="237"/>
      <c r="B47" s="237"/>
      <c r="C47" s="237"/>
      <c r="D47" s="249"/>
    </row>
    <row r="48" customFormat="false" ht="15" hidden="false" customHeight="false" outlineLevel="0" collapsed="false">
      <c r="A48" s="239" t="s">
        <v>278</v>
      </c>
      <c r="B48" s="239"/>
      <c r="C48" s="240" t="s">
        <v>270</v>
      </c>
      <c r="D48" s="241" t="n">
        <f aca="false">D28</f>
        <v>0</v>
      </c>
    </row>
    <row r="49" customFormat="false" ht="15" hidden="false" customHeight="false" outlineLevel="0" collapsed="false">
      <c r="A49" s="239"/>
      <c r="B49" s="239"/>
      <c r="C49" s="240" t="s">
        <v>279</v>
      </c>
      <c r="D49" s="242" t="n">
        <f aca="false">D45</f>
        <v>0</v>
      </c>
    </row>
    <row r="50" customFormat="false" ht="15" hidden="false" customHeight="false" outlineLevel="0" collapsed="false">
      <c r="A50" s="239"/>
      <c r="B50" s="239"/>
      <c r="C50" s="240" t="s">
        <v>64</v>
      </c>
      <c r="D50" s="242" t="n">
        <f aca="false">SUM(D48:D49)</f>
        <v>0</v>
      </c>
    </row>
    <row r="51" customFormat="false" ht="15" hidden="false" customHeight="false" outlineLevel="0" collapsed="false">
      <c r="A51" s="243"/>
      <c r="B51" s="243"/>
      <c r="C51" s="243"/>
      <c r="D51" s="243"/>
    </row>
    <row r="52" customFormat="false" ht="26.25" hidden="false" customHeight="true" outlineLevel="0" collapsed="false">
      <c r="A52" s="250" t="s">
        <v>280</v>
      </c>
      <c r="B52" s="250"/>
      <c r="C52" s="250"/>
      <c r="D52" s="250"/>
    </row>
    <row r="53" customFormat="false" ht="11.25" hidden="false" customHeight="true" outlineLevel="0" collapsed="false">
      <c r="A53" s="243"/>
      <c r="B53" s="243"/>
      <c r="C53" s="243"/>
      <c r="D53" s="243"/>
    </row>
    <row r="54" customFormat="false" ht="15" hidden="false" customHeight="false" outlineLevel="0" collapsed="false">
      <c r="A54" s="216" t="s">
        <v>281</v>
      </c>
      <c r="B54" s="216" t="s">
        <v>282</v>
      </c>
      <c r="C54" s="216" t="s">
        <v>274</v>
      </c>
      <c r="D54" s="216" t="s">
        <v>259</v>
      </c>
    </row>
    <row r="55" customFormat="false" ht="15" hidden="false" customHeight="false" outlineLevel="0" collapsed="false">
      <c r="A55" s="228" t="s">
        <v>221</v>
      </c>
      <c r="B55" s="217" t="s">
        <v>283</v>
      </c>
      <c r="C55" s="251" t="n">
        <v>0.2</v>
      </c>
      <c r="D55" s="230" t="n">
        <f aca="false">D50*C55</f>
        <v>0</v>
      </c>
    </row>
    <row r="56" customFormat="false" ht="14.25" hidden="false" customHeight="true" outlineLevel="0" collapsed="false">
      <c r="A56" s="228" t="s">
        <v>224</v>
      </c>
      <c r="B56" s="217" t="s">
        <v>284</v>
      </c>
      <c r="C56" s="251" t="n">
        <v>0.025</v>
      </c>
      <c r="D56" s="230" t="n">
        <f aca="false">D50*C56</f>
        <v>0</v>
      </c>
    </row>
    <row r="57" customFormat="false" ht="15" hidden="false" customHeight="false" outlineLevel="0" collapsed="false">
      <c r="A57" s="228" t="s">
        <v>227</v>
      </c>
      <c r="B57" s="217" t="s">
        <v>285</v>
      </c>
      <c r="C57" s="251" t="n">
        <v>0.06</v>
      </c>
      <c r="D57" s="230" t="n">
        <f aca="false">D50*C57</f>
        <v>0</v>
      </c>
    </row>
    <row r="58" customFormat="false" ht="15" hidden="false" customHeight="false" outlineLevel="0" collapsed="false">
      <c r="A58" s="228" t="s">
        <v>229</v>
      </c>
      <c r="B58" s="217" t="s">
        <v>286</v>
      </c>
      <c r="C58" s="251" t="n">
        <v>0.015</v>
      </c>
      <c r="D58" s="230" t="n">
        <f aca="false">D50*C58</f>
        <v>0</v>
      </c>
    </row>
    <row r="59" customFormat="false" ht="15" hidden="false" customHeight="false" outlineLevel="0" collapsed="false">
      <c r="A59" s="228" t="s">
        <v>232</v>
      </c>
      <c r="B59" s="217" t="s">
        <v>287</v>
      </c>
      <c r="C59" s="251" t="n">
        <v>0.01</v>
      </c>
      <c r="D59" s="230" t="n">
        <f aca="false">D50*C59</f>
        <v>0</v>
      </c>
    </row>
    <row r="60" customFormat="false" ht="15" hidden="false" customHeight="false" outlineLevel="0" collapsed="false">
      <c r="A60" s="228" t="s">
        <v>234</v>
      </c>
      <c r="B60" s="217" t="s">
        <v>61</v>
      </c>
      <c r="C60" s="251" t="n">
        <v>0.006</v>
      </c>
      <c r="D60" s="230" t="n">
        <f aca="false">D50*C60</f>
        <v>0</v>
      </c>
    </row>
    <row r="61" customFormat="false" ht="15" hidden="false" customHeight="false" outlineLevel="0" collapsed="false">
      <c r="A61" s="228" t="s">
        <v>237</v>
      </c>
      <c r="B61" s="217" t="s">
        <v>62</v>
      </c>
      <c r="C61" s="251" t="n">
        <v>0.002</v>
      </c>
      <c r="D61" s="230" t="n">
        <f aca="false">D50*C61</f>
        <v>0</v>
      </c>
    </row>
    <row r="62" customFormat="false" ht="15" hidden="false" customHeight="false" outlineLevel="0" collapsed="false">
      <c r="A62" s="228" t="s">
        <v>240</v>
      </c>
      <c r="B62" s="217" t="s">
        <v>63</v>
      </c>
      <c r="C62" s="251" t="n">
        <v>0.08</v>
      </c>
      <c r="D62" s="230" t="n">
        <f aca="false">D50*C62</f>
        <v>0</v>
      </c>
    </row>
    <row r="63" customFormat="false" ht="12.75" hidden="false" customHeight="true" outlineLevel="0" collapsed="false">
      <c r="A63" s="248" t="s">
        <v>288</v>
      </c>
      <c r="B63" s="248"/>
      <c r="C63" s="252" t="n">
        <f aca="false">SUM(C55:C62)</f>
        <v>0.398</v>
      </c>
      <c r="D63" s="234" t="n">
        <f aca="false">SUM(D55:D62)</f>
        <v>0</v>
      </c>
    </row>
    <row r="64" customFormat="false" ht="15" hidden="false" customHeight="false" outlineLevel="0" collapsed="false">
      <c r="A64" s="253" t="s">
        <v>289</v>
      </c>
      <c r="B64" s="253"/>
      <c r="C64" s="253"/>
      <c r="D64" s="253"/>
    </row>
    <row r="65" customFormat="false" ht="23.25" hidden="false" customHeight="true" outlineLevel="0" collapsed="false">
      <c r="A65" s="229" t="s">
        <v>290</v>
      </c>
      <c r="B65" s="229"/>
      <c r="C65" s="229"/>
      <c r="D65" s="229"/>
    </row>
    <row r="67" customFormat="false" ht="15" hidden="false" customHeight="false" outlineLevel="0" collapsed="false">
      <c r="A67" s="254" t="s">
        <v>291</v>
      </c>
      <c r="B67" s="254"/>
      <c r="C67" s="254"/>
      <c r="D67" s="254"/>
    </row>
    <row r="68" customFormat="false" ht="12.75" hidden="false" customHeight="true" outlineLevel="0" collapsed="false">
      <c r="A68" s="216" t="s">
        <v>292</v>
      </c>
      <c r="B68" s="216" t="s">
        <v>293</v>
      </c>
      <c r="C68" s="216"/>
      <c r="D68" s="216" t="s">
        <v>259</v>
      </c>
    </row>
    <row r="69" customFormat="false" ht="12.75" hidden="false" customHeight="true" outlineLevel="0" collapsed="false">
      <c r="A69" s="228" t="s">
        <v>294</v>
      </c>
      <c r="B69" s="229" t="s">
        <v>295</v>
      </c>
      <c r="C69" s="229"/>
      <c r="D69" s="230" t="n">
        <v>0</v>
      </c>
    </row>
    <row r="70" customFormat="false" ht="12.75" hidden="false" customHeight="true" outlineLevel="0" collapsed="false">
      <c r="A70" s="228" t="s">
        <v>296</v>
      </c>
      <c r="B70" s="229" t="s">
        <v>297</v>
      </c>
      <c r="C70" s="229"/>
      <c r="D70" s="230" t="n">
        <f aca="false">D69*0.06</f>
        <v>0</v>
      </c>
    </row>
    <row r="71" customFormat="false" ht="12.75" hidden="false" customHeight="true" outlineLevel="0" collapsed="false">
      <c r="A71" s="228" t="s">
        <v>298</v>
      </c>
      <c r="B71" s="229" t="s">
        <v>299</v>
      </c>
      <c r="C71" s="229"/>
      <c r="D71" s="234" t="n">
        <f aca="false">D69-D70</f>
        <v>0</v>
      </c>
    </row>
    <row r="72" customFormat="false" ht="12.75" hidden="false" customHeight="true" outlineLevel="0" collapsed="false">
      <c r="A72" s="228" t="s">
        <v>300</v>
      </c>
      <c r="B72" s="229" t="s">
        <v>301</v>
      </c>
      <c r="C72" s="229"/>
      <c r="D72" s="230" t="n">
        <v>0</v>
      </c>
    </row>
    <row r="73" customFormat="false" ht="12.75" hidden="false" customHeight="true" outlineLevel="0" collapsed="false">
      <c r="A73" s="228" t="s">
        <v>302</v>
      </c>
      <c r="B73" s="229" t="s">
        <v>303</v>
      </c>
      <c r="C73" s="229"/>
      <c r="D73" s="230" t="n">
        <f aca="false">D72*0.05</f>
        <v>0</v>
      </c>
    </row>
    <row r="74" customFormat="false" ht="12.75" hidden="false" customHeight="true" outlineLevel="0" collapsed="false">
      <c r="A74" s="228" t="s">
        <v>304</v>
      </c>
      <c r="B74" s="229" t="s">
        <v>305</v>
      </c>
      <c r="C74" s="229"/>
      <c r="D74" s="234" t="n">
        <f aca="false">D72-D73</f>
        <v>0</v>
      </c>
    </row>
    <row r="75" customFormat="false" ht="12.75" hidden="false" customHeight="true" outlineLevel="0" collapsed="false">
      <c r="A75" s="255" t="s">
        <v>227</v>
      </c>
      <c r="B75" s="256" t="s">
        <v>306</v>
      </c>
      <c r="C75" s="256"/>
      <c r="D75" s="234" t="n">
        <v>0</v>
      </c>
    </row>
    <row r="76" customFormat="false" ht="12.75" hidden="false" customHeight="true" outlineLevel="0" collapsed="false">
      <c r="A76" s="255" t="s">
        <v>229</v>
      </c>
      <c r="B76" s="256" t="s">
        <v>307</v>
      </c>
      <c r="C76" s="256"/>
      <c r="D76" s="230" t="n">
        <v>0</v>
      </c>
    </row>
    <row r="77" customFormat="false" ht="12.75" hidden="false" customHeight="true" outlineLevel="0" collapsed="false">
      <c r="A77" s="255" t="s">
        <v>232</v>
      </c>
      <c r="B77" s="256" t="s">
        <v>308</v>
      </c>
      <c r="C77" s="256"/>
      <c r="D77" s="230"/>
    </row>
    <row r="78" customFormat="false" ht="12.75" hidden="false" customHeight="true" outlineLevel="0" collapsed="false">
      <c r="A78" s="248" t="s">
        <v>41</v>
      </c>
      <c r="B78" s="248"/>
      <c r="C78" s="248"/>
      <c r="D78" s="234" t="n">
        <f aca="false">D71+D74+D75+D76</f>
        <v>0</v>
      </c>
    </row>
    <row r="79" customFormat="false" ht="105.95" hidden="false" customHeight="true" outlineLevel="0" collapsed="false">
      <c r="A79" s="257" t="s">
        <v>377</v>
      </c>
      <c r="B79" s="257"/>
      <c r="C79" s="257"/>
      <c r="D79" s="257"/>
    </row>
    <row r="81" customFormat="false" ht="15" hidden="false" customHeight="false" outlineLevel="0" collapsed="false">
      <c r="A81" s="254" t="s">
        <v>310</v>
      </c>
      <c r="B81" s="254"/>
      <c r="C81" s="254"/>
      <c r="D81" s="254"/>
    </row>
    <row r="82" customFormat="false" ht="12.75" hidden="false" customHeight="true" outlineLevel="0" collapsed="false">
      <c r="A82" s="216" t="n">
        <v>2</v>
      </c>
      <c r="B82" s="216" t="s">
        <v>311</v>
      </c>
      <c r="C82" s="216"/>
      <c r="D82" s="216" t="s">
        <v>259</v>
      </c>
    </row>
    <row r="83" customFormat="false" ht="12.75" hidden="false" customHeight="true" outlineLevel="0" collapsed="false">
      <c r="A83" s="228" t="s">
        <v>272</v>
      </c>
      <c r="B83" s="217" t="s">
        <v>312</v>
      </c>
      <c r="C83" s="217"/>
      <c r="D83" s="230" t="n">
        <f aca="false">D45</f>
        <v>0</v>
      </c>
    </row>
    <row r="84" customFormat="false" ht="12.75" hidden="false" customHeight="true" outlineLevel="0" collapsed="false">
      <c r="A84" s="228" t="s">
        <v>281</v>
      </c>
      <c r="B84" s="217" t="s">
        <v>313</v>
      </c>
      <c r="C84" s="217"/>
      <c r="D84" s="230" t="n">
        <f aca="false">D63</f>
        <v>0</v>
      </c>
    </row>
    <row r="85" customFormat="false" ht="12.75" hidden="false" customHeight="true" outlineLevel="0" collapsed="false">
      <c r="A85" s="228" t="s">
        <v>292</v>
      </c>
      <c r="B85" s="217" t="s">
        <v>314</v>
      </c>
      <c r="C85" s="217"/>
      <c r="D85" s="230" t="n">
        <f aca="false">D78</f>
        <v>0</v>
      </c>
    </row>
    <row r="86" customFormat="false" ht="12.75" hidden="false" customHeight="true" outlineLevel="0" collapsed="false">
      <c r="A86" s="248" t="s">
        <v>41</v>
      </c>
      <c r="B86" s="248"/>
      <c r="C86" s="248"/>
      <c r="D86" s="234" t="n">
        <f aca="false">SUM(D83:D85)</f>
        <v>0</v>
      </c>
    </row>
    <row r="87" customFormat="false" ht="15" hidden="false" customHeight="false" outlineLevel="0" collapsed="false">
      <c r="A87" s="237"/>
      <c r="B87" s="237"/>
      <c r="C87" s="237"/>
      <c r="D87" s="258"/>
    </row>
    <row r="88" customFormat="false" ht="14.25" hidden="false" customHeight="true" outlineLevel="0" collapsed="false">
      <c r="A88" s="259" t="s">
        <v>315</v>
      </c>
      <c r="B88" s="259"/>
      <c r="C88" s="260" t="s">
        <v>270</v>
      </c>
      <c r="D88" s="261" t="n">
        <f aca="false">D28</f>
        <v>0</v>
      </c>
    </row>
    <row r="89" customFormat="false" ht="15" hidden="false" customHeight="false" outlineLevel="0" collapsed="false">
      <c r="A89" s="259"/>
      <c r="B89" s="259"/>
      <c r="C89" s="260" t="s">
        <v>316</v>
      </c>
      <c r="D89" s="261" t="n">
        <f aca="false">D45</f>
        <v>0</v>
      </c>
    </row>
    <row r="90" customFormat="false" ht="15" hidden="false" customHeight="false" outlineLevel="0" collapsed="false">
      <c r="A90" s="259"/>
      <c r="B90" s="259"/>
      <c r="C90" s="260" t="s">
        <v>64</v>
      </c>
      <c r="D90" s="262" t="n">
        <f aca="false">SUM(D88:D89)</f>
        <v>0</v>
      </c>
    </row>
    <row r="92" customFormat="false" ht="15" hidden="false" customHeight="false" outlineLevel="0" collapsed="false">
      <c r="A92" s="263" t="s">
        <v>317</v>
      </c>
      <c r="B92" s="263"/>
      <c r="C92" s="263"/>
      <c r="D92" s="263"/>
    </row>
    <row r="93" customFormat="false" ht="15" hidden="false" customHeight="false" outlineLevel="0" collapsed="false">
      <c r="A93" s="216" t="n">
        <v>3</v>
      </c>
      <c r="B93" s="245" t="s">
        <v>318</v>
      </c>
      <c r="C93" s="245" t="s">
        <v>274</v>
      </c>
      <c r="D93" s="216" t="s">
        <v>259</v>
      </c>
    </row>
    <row r="94" customFormat="false" ht="15" hidden="false" customHeight="false" outlineLevel="0" collapsed="false">
      <c r="A94" s="228" t="s">
        <v>221</v>
      </c>
      <c r="B94" s="217" t="s">
        <v>319</v>
      </c>
      <c r="C94" s="252" t="n">
        <f aca="false">1/12*5.55%</f>
        <v>0.004625</v>
      </c>
      <c r="D94" s="230" t="n">
        <f aca="false">ROUND($D$90*C94,2)</f>
        <v>0</v>
      </c>
    </row>
    <row r="95" customFormat="false" ht="15" hidden="false" customHeight="false" outlineLevel="0" collapsed="false">
      <c r="A95" s="228" t="s">
        <v>224</v>
      </c>
      <c r="B95" s="217" t="s">
        <v>320</v>
      </c>
      <c r="C95" s="264" t="n">
        <v>0.00037</v>
      </c>
      <c r="D95" s="230" t="n">
        <f aca="false">ROUND($D$90*C95,2)</f>
        <v>0</v>
      </c>
      <c r="H95" s="233"/>
    </row>
    <row r="96" customFormat="false" ht="15" hidden="false" customHeight="false" outlineLevel="0" collapsed="false">
      <c r="A96" s="228" t="s">
        <v>227</v>
      </c>
      <c r="B96" s="217" t="s">
        <v>321</v>
      </c>
      <c r="C96" s="252" t="n">
        <f aca="false">(8%*40%*5.55%)</f>
        <v>0.001776</v>
      </c>
      <c r="D96" s="230" t="n">
        <f aca="false">ROUND($D$90*C96,2)</f>
        <v>0</v>
      </c>
    </row>
    <row r="97" customFormat="false" ht="15" hidden="false" customHeight="true" outlineLevel="0" collapsed="false">
      <c r="A97" s="228" t="s">
        <v>229</v>
      </c>
      <c r="B97" s="217" t="s">
        <v>322</v>
      </c>
      <c r="C97" s="252" t="n">
        <f aca="false">(1/30*7)/12</f>
        <v>0.0194444444444444</v>
      </c>
      <c r="D97" s="230" t="n">
        <f aca="false">ROUND($D$90*C97,2)</f>
        <v>0</v>
      </c>
    </row>
    <row r="98" customFormat="false" ht="15" hidden="false" customHeight="false" outlineLevel="0" collapsed="false">
      <c r="A98" s="228" t="s">
        <v>232</v>
      </c>
      <c r="B98" s="217" t="s">
        <v>323</v>
      </c>
      <c r="C98" s="252" t="n">
        <v>0.0072</v>
      </c>
      <c r="D98" s="265" t="n">
        <f aca="false">ROUND($D$90*C98,2)</f>
        <v>0</v>
      </c>
    </row>
    <row r="99" customFormat="false" ht="15" hidden="false" customHeight="false" outlineLevel="0" collapsed="false">
      <c r="A99" s="228" t="s">
        <v>234</v>
      </c>
      <c r="B99" s="217" t="s">
        <v>324</v>
      </c>
      <c r="C99" s="252" t="n">
        <f aca="false">((0.08*0.4))</f>
        <v>0.032</v>
      </c>
      <c r="D99" s="230" t="n">
        <f aca="false">ROUND($D$90*C99,2)</f>
        <v>0</v>
      </c>
    </row>
    <row r="100" customFormat="false" ht="12.75" hidden="false" customHeight="true" outlineLevel="0" collapsed="false">
      <c r="A100" s="248" t="s">
        <v>41</v>
      </c>
      <c r="B100" s="248"/>
      <c r="C100" s="248"/>
      <c r="D100" s="234" t="n">
        <f aca="false">SUM(D94:D99)</f>
        <v>0</v>
      </c>
    </row>
    <row r="101" customFormat="false" ht="85.8" hidden="false" customHeight="true" outlineLevel="0" collapsed="false">
      <c r="A101" s="266" t="s">
        <v>325</v>
      </c>
      <c r="B101" s="266"/>
      <c r="C101" s="266"/>
      <c r="D101" s="266"/>
    </row>
    <row r="102" customFormat="false" ht="15" hidden="false" customHeight="false" outlineLevel="0" collapsed="false">
      <c r="A102" s="237"/>
      <c r="B102" s="237"/>
      <c r="C102" s="237"/>
      <c r="D102" s="258"/>
    </row>
    <row r="103" customFormat="false" ht="14.25" hidden="false" customHeight="true" outlineLevel="0" collapsed="false">
      <c r="A103" s="267" t="s">
        <v>326</v>
      </c>
      <c r="B103" s="267"/>
      <c r="C103" s="260" t="s">
        <v>327</v>
      </c>
      <c r="D103" s="262" t="n">
        <f aca="false">D28</f>
        <v>0</v>
      </c>
    </row>
    <row r="104" customFormat="false" ht="15" hidden="false" customHeight="false" outlineLevel="0" collapsed="false">
      <c r="A104" s="267"/>
      <c r="B104" s="267"/>
      <c r="C104" s="260" t="s">
        <v>316</v>
      </c>
      <c r="D104" s="262" t="n">
        <f aca="false">D45</f>
        <v>0</v>
      </c>
    </row>
    <row r="105" customFormat="false" ht="15" hidden="false" customHeight="false" outlineLevel="0" collapsed="false">
      <c r="A105" s="267"/>
      <c r="B105" s="267"/>
      <c r="C105" s="260" t="s">
        <v>328</v>
      </c>
      <c r="D105" s="262" t="n">
        <f aca="false">D85-D71-D74</f>
        <v>0</v>
      </c>
    </row>
    <row r="106" customFormat="false" ht="15" hidden="false" customHeight="false" outlineLevel="0" collapsed="false">
      <c r="A106" s="267"/>
      <c r="B106" s="267"/>
      <c r="C106" s="260" t="s">
        <v>329</v>
      </c>
      <c r="D106" s="262" t="n">
        <f aca="false">D100</f>
        <v>0</v>
      </c>
    </row>
    <row r="107" customFormat="false" ht="41.25" hidden="false" customHeight="true" outlineLevel="0" collapsed="false">
      <c r="A107" s="267"/>
      <c r="B107" s="267"/>
      <c r="C107" s="268" t="s">
        <v>330</v>
      </c>
      <c r="D107" s="262" t="n">
        <f aca="false">SUM(D103:D106)</f>
        <v>0</v>
      </c>
    </row>
    <row r="109" customFormat="false" ht="15" hidden="false" customHeight="false" outlineLevel="0" collapsed="false">
      <c r="A109" s="214" t="s">
        <v>332</v>
      </c>
      <c r="B109" s="214"/>
      <c r="C109" s="214"/>
      <c r="D109" s="214"/>
    </row>
    <row r="110" customFormat="false" ht="15" hidden="false" customHeight="false" outlineLevel="0" collapsed="false">
      <c r="A110" s="270" t="s">
        <v>333</v>
      </c>
      <c r="B110" s="270"/>
      <c r="C110" s="270"/>
      <c r="D110" s="270"/>
    </row>
    <row r="111" customFormat="false" ht="15" hidden="false" customHeight="false" outlineLevel="0" collapsed="false">
      <c r="A111" s="216" t="s">
        <v>334</v>
      </c>
      <c r="B111" s="245" t="s">
        <v>335</v>
      </c>
      <c r="C111" s="245" t="s">
        <v>274</v>
      </c>
      <c r="D111" s="216" t="s">
        <v>259</v>
      </c>
    </row>
    <row r="112" customFormat="false" ht="15" hidden="false" customHeight="false" outlineLevel="0" collapsed="false">
      <c r="A112" s="228" t="s">
        <v>221</v>
      </c>
      <c r="B112" s="217" t="s">
        <v>336</v>
      </c>
      <c r="C112" s="271" t="n">
        <v>0</v>
      </c>
      <c r="D112" s="230" t="n">
        <f aca="false">ROUND($D$107*C112,2)</f>
        <v>0</v>
      </c>
    </row>
    <row r="113" customFormat="false" ht="15" hidden="false" customHeight="false" outlineLevel="0" collapsed="false">
      <c r="A113" s="228" t="s">
        <v>224</v>
      </c>
      <c r="B113" s="217" t="s">
        <v>337</v>
      </c>
      <c r="C113" s="271" t="n">
        <v>0.01633</v>
      </c>
      <c r="D113" s="230" t="n">
        <f aca="false">ROUND($D$107*C113,2)</f>
        <v>0</v>
      </c>
    </row>
    <row r="114" customFormat="false" ht="15" hidden="false" customHeight="false" outlineLevel="0" collapsed="false">
      <c r="A114" s="228" t="s">
        <v>227</v>
      </c>
      <c r="B114" s="217" t="s">
        <v>338</v>
      </c>
      <c r="C114" s="271" t="n">
        <v>0.000208333333333333</v>
      </c>
      <c r="D114" s="230" t="n">
        <f aca="false">ROUND($D$107*C114,2)</f>
        <v>0</v>
      </c>
    </row>
    <row r="115" customFormat="false" ht="15" hidden="false" customHeight="false" outlineLevel="0" collapsed="false">
      <c r="A115" s="228" t="s">
        <v>229</v>
      </c>
      <c r="B115" s="217" t="s">
        <v>339</v>
      </c>
      <c r="C115" s="271" t="n">
        <v>0.00333333333333333</v>
      </c>
      <c r="D115" s="230" t="n">
        <f aca="false">ROUND($D$107*C115,2)</f>
        <v>0</v>
      </c>
    </row>
    <row r="116" customFormat="false" ht="15" hidden="false" customHeight="false" outlineLevel="0" collapsed="false">
      <c r="A116" s="228" t="s">
        <v>232</v>
      </c>
      <c r="B116" s="217" t="s">
        <v>340</v>
      </c>
      <c r="C116" s="272" t="n">
        <v>0.00056</v>
      </c>
      <c r="D116" s="230" t="n">
        <f aca="false">ROUND($D$107*C116,2)</f>
        <v>0</v>
      </c>
    </row>
    <row r="117" customFormat="false" ht="15" hidden="false" customHeight="false" outlineLevel="0" collapsed="false">
      <c r="A117" s="228" t="s">
        <v>234</v>
      </c>
      <c r="B117" s="217" t="s">
        <v>341</v>
      </c>
      <c r="C117" s="271"/>
      <c r="D117" s="230"/>
    </row>
    <row r="118" customFormat="false" ht="12.75" hidden="false" customHeight="true" outlineLevel="0" collapsed="false">
      <c r="A118" s="248" t="s">
        <v>288</v>
      </c>
      <c r="B118" s="248"/>
      <c r="C118" s="273" t="n">
        <f aca="false">SUM(C112:C117)</f>
        <v>0.0204316666666667</v>
      </c>
      <c r="D118" s="234" t="n">
        <f aca="false">SUM(D112:D117)</f>
        <v>0</v>
      </c>
    </row>
    <row r="119" customFormat="false" ht="59.25" hidden="false" customHeight="true" outlineLevel="0" collapsed="false">
      <c r="A119" s="317" t="s">
        <v>342</v>
      </c>
      <c r="B119" s="317"/>
      <c r="C119" s="317"/>
      <c r="D119" s="317"/>
    </row>
    <row r="120" customFormat="false" ht="14.9" hidden="false" customHeight="true" outlineLevel="0" collapsed="false">
      <c r="A120" s="274"/>
      <c r="B120" s="274"/>
      <c r="C120" s="274"/>
      <c r="D120" s="274"/>
    </row>
    <row r="121" customFormat="false" ht="14.9" hidden="false" customHeight="true" outlineLevel="0" collapsed="false">
      <c r="A121" s="275" t="s">
        <v>343</v>
      </c>
      <c r="B121" s="275"/>
      <c r="C121" s="275"/>
      <c r="D121" s="275"/>
    </row>
    <row r="122" customFormat="false" ht="14.9" hidden="false" customHeight="true" outlineLevel="0" collapsed="false">
      <c r="A122" s="276"/>
      <c r="B122" s="276"/>
      <c r="C122" s="276"/>
      <c r="D122" s="276"/>
    </row>
    <row r="123" customFormat="false" ht="15" hidden="false" customHeight="false" outlineLevel="0" collapsed="false">
      <c r="A123" s="216" t="s">
        <v>344</v>
      </c>
      <c r="B123" s="245" t="s">
        <v>345</v>
      </c>
      <c r="C123" s="216" t="s">
        <v>274</v>
      </c>
      <c r="D123" s="216" t="s">
        <v>259</v>
      </c>
    </row>
    <row r="124" customFormat="false" ht="19.65" hidden="false" customHeight="true" outlineLevel="0" collapsed="false">
      <c r="A124" s="228" t="s">
        <v>221</v>
      </c>
      <c r="B124" s="217" t="s">
        <v>345</v>
      </c>
      <c r="C124" s="264" t="n">
        <v>0.00752</v>
      </c>
      <c r="D124" s="277" t="n">
        <f aca="false">ROUND(C124*D107,2)</f>
        <v>0</v>
      </c>
    </row>
    <row r="125" customFormat="false" ht="14.9" hidden="false" customHeight="true" outlineLevel="0" collapsed="false">
      <c r="A125" s="278" t="s">
        <v>288</v>
      </c>
      <c r="B125" s="278"/>
      <c r="C125" s="278"/>
      <c r="D125" s="279" t="n">
        <f aca="false">D124</f>
        <v>0</v>
      </c>
    </row>
    <row r="126" customFormat="false" ht="14.9" hidden="false" customHeight="true" outlineLevel="0" collapsed="false">
      <c r="A126" s="280"/>
      <c r="B126" s="280"/>
      <c r="C126" s="281"/>
      <c r="D126" s="282"/>
    </row>
    <row r="127" customFormat="false" ht="14.9" hidden="false" customHeight="true" outlineLevel="0" collapsed="false">
      <c r="A127" s="283" t="s">
        <v>346</v>
      </c>
      <c r="B127" s="283"/>
      <c r="C127" s="283"/>
      <c r="D127" s="283"/>
    </row>
    <row r="128" customFormat="false" ht="14.9" hidden="false" customHeight="true" outlineLevel="0" collapsed="false">
      <c r="A128" s="276"/>
      <c r="B128" s="276"/>
      <c r="C128" s="276"/>
      <c r="D128" s="276"/>
    </row>
    <row r="129" customFormat="false" ht="14.9" hidden="false" customHeight="true" outlineLevel="0" collapsed="false">
      <c r="A129" s="284" t="n">
        <v>4</v>
      </c>
      <c r="B129" s="245" t="s">
        <v>347</v>
      </c>
      <c r="C129" s="284"/>
      <c r="D129" s="284" t="s">
        <v>259</v>
      </c>
    </row>
    <row r="130" customFormat="false" ht="14.9" hidden="false" customHeight="true" outlineLevel="0" collapsed="false">
      <c r="A130" s="285" t="s">
        <v>334</v>
      </c>
      <c r="B130" s="217" t="str">
        <f aca="false">B111</f>
        <v>Ausências Legais</v>
      </c>
      <c r="C130" s="217"/>
      <c r="D130" s="277" t="n">
        <f aca="false">D118</f>
        <v>0</v>
      </c>
    </row>
    <row r="131" customFormat="false" ht="14.9" hidden="false" customHeight="true" outlineLevel="0" collapsed="false">
      <c r="A131" s="285" t="s">
        <v>344</v>
      </c>
      <c r="B131" s="217" t="str">
        <f aca="false">B123</f>
        <v>Incidência do Submódulo 2.2 sobre o Substituto nas Ausências Legais</v>
      </c>
      <c r="C131" s="217"/>
      <c r="D131" s="277" t="n">
        <f aca="false">D125</f>
        <v>0</v>
      </c>
    </row>
    <row r="132" customFormat="false" ht="14.9" hidden="false" customHeight="true" outlineLevel="0" collapsed="false">
      <c r="A132" s="278" t="s">
        <v>41</v>
      </c>
      <c r="B132" s="278"/>
      <c r="C132" s="278"/>
      <c r="D132" s="286" t="n">
        <f aca="false">SUM(D130:D131)</f>
        <v>0</v>
      </c>
    </row>
    <row r="133" customFormat="false" ht="14.9" hidden="false" customHeight="true" outlineLevel="0" collapsed="false">
      <c r="A133" s="274"/>
      <c r="B133" s="274"/>
      <c r="C133" s="274"/>
      <c r="D133" s="274"/>
    </row>
    <row r="134" customFormat="false" ht="15" hidden="false" customHeight="false" outlineLevel="0" collapsed="false">
      <c r="A134" s="263" t="s">
        <v>348</v>
      </c>
      <c r="B134" s="263"/>
      <c r="C134" s="263"/>
      <c r="D134" s="263"/>
    </row>
    <row r="135" customFormat="false" ht="12.75" hidden="false" customHeight="true" outlineLevel="0" collapsed="false">
      <c r="A135" s="216" t="n">
        <v>5</v>
      </c>
      <c r="B135" s="245" t="s">
        <v>214</v>
      </c>
      <c r="C135" s="245"/>
      <c r="D135" s="216" t="s">
        <v>259</v>
      </c>
    </row>
    <row r="136" customFormat="false" ht="12.75" hidden="false" customHeight="true" outlineLevel="0" collapsed="false">
      <c r="A136" s="287" t="s">
        <v>221</v>
      </c>
      <c r="B136" s="288" t="s">
        <v>349</v>
      </c>
      <c r="C136" s="288"/>
      <c r="D136" s="230" t="n">
        <f aca="false">SUM('Custos EPI'!D39:D40)</f>
        <v>419.76</v>
      </c>
    </row>
    <row r="137" customFormat="false" ht="12.75" hidden="false" customHeight="true" outlineLevel="0" collapsed="false">
      <c r="A137" s="287" t="s">
        <v>224</v>
      </c>
      <c r="B137" s="288" t="s">
        <v>350</v>
      </c>
      <c r="C137" s="288"/>
      <c r="D137" s="230" t="n">
        <v>0</v>
      </c>
    </row>
    <row r="138" customFormat="false" ht="12.75" hidden="false" customHeight="true" outlineLevel="0" collapsed="false">
      <c r="A138" s="287" t="s">
        <v>227</v>
      </c>
      <c r="B138" s="288" t="s">
        <v>308</v>
      </c>
      <c r="C138" s="288"/>
      <c r="D138" s="230" t="n">
        <v>0</v>
      </c>
    </row>
    <row r="139" customFormat="false" ht="12.75" hidden="false" customHeight="true" outlineLevel="0" collapsed="false">
      <c r="A139" s="289" t="s">
        <v>288</v>
      </c>
      <c r="B139" s="289"/>
      <c r="C139" s="289"/>
      <c r="D139" s="230" t="n">
        <f aca="false">SUM(D136:D138)</f>
        <v>419.76</v>
      </c>
    </row>
    <row r="140" customFormat="false" ht="15" hidden="false" customHeight="false" outlineLevel="0" collapsed="false">
      <c r="A140" s="237"/>
      <c r="B140" s="237"/>
      <c r="C140" s="237"/>
      <c r="D140" s="258"/>
    </row>
    <row r="141" customFormat="false" ht="14.25" hidden="false" customHeight="true" outlineLevel="0" collapsed="false">
      <c r="A141" s="290" t="s">
        <v>351</v>
      </c>
      <c r="B141" s="290"/>
      <c r="C141" s="260" t="s">
        <v>327</v>
      </c>
      <c r="D141" s="262" t="n">
        <f aca="false">D28</f>
        <v>0</v>
      </c>
    </row>
    <row r="142" customFormat="false" ht="15" hidden="false" customHeight="false" outlineLevel="0" collapsed="false">
      <c r="A142" s="290"/>
      <c r="B142" s="290"/>
      <c r="C142" s="260" t="s">
        <v>352</v>
      </c>
      <c r="D142" s="262" t="n">
        <f aca="false">D86</f>
        <v>0</v>
      </c>
    </row>
    <row r="143" customFormat="false" ht="15" hidden="false" customHeight="false" outlineLevel="0" collapsed="false">
      <c r="A143" s="290"/>
      <c r="B143" s="290"/>
      <c r="C143" s="260" t="s">
        <v>329</v>
      </c>
      <c r="D143" s="262" t="n">
        <f aca="false">D100</f>
        <v>0</v>
      </c>
    </row>
    <row r="144" customFormat="false" ht="15" hidden="false" customHeight="false" outlineLevel="0" collapsed="false">
      <c r="A144" s="290"/>
      <c r="B144" s="290"/>
      <c r="C144" s="260" t="s">
        <v>353</v>
      </c>
      <c r="D144" s="262" t="n">
        <f aca="false">D132</f>
        <v>0</v>
      </c>
    </row>
    <row r="145" customFormat="false" ht="15" hidden="false" customHeight="false" outlineLevel="0" collapsed="false">
      <c r="A145" s="290"/>
      <c r="B145" s="290"/>
      <c r="C145" s="260" t="s">
        <v>354</v>
      </c>
      <c r="D145" s="262" t="n">
        <f aca="false">D139</f>
        <v>419.76</v>
      </c>
    </row>
    <row r="146" customFormat="false" ht="15" hidden="false" customHeight="false" outlineLevel="0" collapsed="false">
      <c r="A146" s="290"/>
      <c r="B146" s="290"/>
      <c r="C146" s="268" t="s">
        <v>330</v>
      </c>
      <c r="D146" s="262" t="n">
        <f aca="false">SUM(D141:D145)</f>
        <v>419.76</v>
      </c>
    </row>
    <row r="147" customFormat="false" ht="14.25" hidden="false" customHeight="true" outlineLevel="0" collapsed="false">
      <c r="A147" s="291" t="s">
        <v>355</v>
      </c>
      <c r="B147" s="291"/>
      <c r="C147" s="260" t="s">
        <v>327</v>
      </c>
      <c r="D147" s="262" t="n">
        <f aca="false">D141</f>
        <v>0</v>
      </c>
    </row>
    <row r="148" customFormat="false" ht="15" hidden="false" customHeight="false" outlineLevel="0" collapsed="false">
      <c r="A148" s="291"/>
      <c r="B148" s="291"/>
      <c r="C148" s="260" t="s">
        <v>352</v>
      </c>
      <c r="D148" s="262" t="n">
        <f aca="false">D142</f>
        <v>0</v>
      </c>
    </row>
    <row r="149" customFormat="false" ht="15" hidden="false" customHeight="false" outlineLevel="0" collapsed="false">
      <c r="A149" s="291"/>
      <c r="B149" s="291"/>
      <c r="C149" s="260" t="s">
        <v>329</v>
      </c>
      <c r="D149" s="262" t="n">
        <f aca="false">D143</f>
        <v>0</v>
      </c>
    </row>
    <row r="150" customFormat="false" ht="15" hidden="false" customHeight="false" outlineLevel="0" collapsed="false">
      <c r="A150" s="291"/>
      <c r="B150" s="291"/>
      <c r="C150" s="260" t="s">
        <v>353</v>
      </c>
      <c r="D150" s="262" t="n">
        <f aca="false">D144</f>
        <v>0</v>
      </c>
    </row>
    <row r="151" customFormat="false" ht="15" hidden="false" customHeight="false" outlineLevel="0" collapsed="false">
      <c r="A151" s="291"/>
      <c r="B151" s="291"/>
      <c r="C151" s="260" t="s">
        <v>354</v>
      </c>
      <c r="D151" s="262" t="n">
        <f aca="false">D145</f>
        <v>419.76</v>
      </c>
    </row>
    <row r="152" customFormat="false" ht="15" hidden="false" customHeight="false" outlineLevel="0" collapsed="false">
      <c r="A152" s="291"/>
      <c r="B152" s="291"/>
      <c r="C152" s="260" t="s">
        <v>356</v>
      </c>
      <c r="D152" s="262" t="n">
        <f aca="false">D158</f>
        <v>20.99</v>
      </c>
    </row>
    <row r="153" customFormat="false" ht="15" hidden="false" customHeight="false" outlineLevel="0" collapsed="false">
      <c r="A153" s="291"/>
      <c r="B153" s="291"/>
      <c r="C153" s="268" t="s">
        <v>330</v>
      </c>
      <c r="D153" s="292" t="n">
        <f aca="false">SUM(D147:D152)</f>
        <v>440.75</v>
      </c>
    </row>
    <row r="155" customFormat="false" ht="15" hidden="false" customHeight="false" outlineLevel="0" collapsed="false">
      <c r="A155" s="214" t="s">
        <v>357</v>
      </c>
      <c r="B155" s="214"/>
      <c r="C155" s="214"/>
      <c r="D155" s="214"/>
    </row>
    <row r="157" customFormat="false" ht="15" hidden="false" customHeight="false" outlineLevel="0" collapsed="false">
      <c r="A157" s="293" t="n">
        <v>6</v>
      </c>
      <c r="B157" s="294" t="s">
        <v>215</v>
      </c>
      <c r="C157" s="295" t="s">
        <v>274</v>
      </c>
      <c r="D157" s="295" t="s">
        <v>259</v>
      </c>
    </row>
    <row r="158" customFormat="false" ht="15" hidden="false" customHeight="false" outlineLevel="0" collapsed="false">
      <c r="A158" s="296" t="s">
        <v>221</v>
      </c>
      <c r="B158" s="297" t="s">
        <v>197</v>
      </c>
      <c r="C158" s="298" t="n">
        <v>0.05</v>
      </c>
      <c r="D158" s="299" t="n">
        <f aca="false">ROUND(D146*C158,2)</f>
        <v>20.99</v>
      </c>
    </row>
    <row r="159" customFormat="false" ht="15" hidden="false" customHeight="false" outlineLevel="0" collapsed="false">
      <c r="A159" s="296" t="s">
        <v>224</v>
      </c>
      <c r="B159" s="297" t="s">
        <v>199</v>
      </c>
      <c r="C159" s="300" t="n">
        <v>0.0679</v>
      </c>
      <c r="D159" s="299" t="n">
        <f aca="false">ROUND(D153*C159,2)</f>
        <v>29.93</v>
      </c>
    </row>
    <row r="160" customFormat="false" ht="13.5" hidden="false" customHeight="true" outlineLevel="0" collapsed="false">
      <c r="A160" s="301" t="s">
        <v>358</v>
      </c>
      <c r="B160" s="301"/>
      <c r="C160" s="301"/>
      <c r="D160" s="299" t="n">
        <f aca="false">D146+D158+D159</f>
        <v>470.68</v>
      </c>
    </row>
    <row r="161" customFormat="false" ht="13.5" hidden="false" customHeight="true" outlineLevel="0" collapsed="false">
      <c r="A161" s="301" t="s">
        <v>359</v>
      </c>
      <c r="B161" s="301"/>
      <c r="C161" s="301"/>
      <c r="D161" s="299" t="n">
        <f aca="false">ROUND(D160/(1-C162),2)</f>
        <v>509.67</v>
      </c>
    </row>
    <row r="162" customFormat="false" ht="15" hidden="false" customHeight="false" outlineLevel="0" collapsed="false">
      <c r="A162" s="296" t="s">
        <v>227</v>
      </c>
      <c r="B162" s="297" t="s">
        <v>198</v>
      </c>
      <c r="C162" s="298" t="n">
        <f aca="false">SUM(C163:C165)</f>
        <v>0.0765</v>
      </c>
      <c r="D162" s="299"/>
    </row>
    <row r="163" customFormat="false" ht="15" hidden="false" customHeight="false" outlineLevel="0" collapsed="false">
      <c r="A163" s="296"/>
      <c r="B163" s="297" t="s">
        <v>360</v>
      </c>
      <c r="C163" s="300" t="n">
        <v>0.0065</v>
      </c>
      <c r="D163" s="299" t="n">
        <f aca="false">ROUND($D$161*C163,2)</f>
        <v>3.31</v>
      </c>
    </row>
    <row r="164" customFormat="false" ht="15" hidden="false" customHeight="false" outlineLevel="0" collapsed="false">
      <c r="A164" s="296"/>
      <c r="B164" s="297" t="s">
        <v>361</v>
      </c>
      <c r="C164" s="300" t="n">
        <v>0.03</v>
      </c>
      <c r="D164" s="299" t="n">
        <f aca="false">ROUND($D$161*C164,2)</f>
        <v>15.29</v>
      </c>
    </row>
    <row r="165" customFormat="false" ht="15" hidden="false" customHeight="false" outlineLevel="0" collapsed="false">
      <c r="A165" s="296"/>
      <c r="B165" s="297" t="s">
        <v>362</v>
      </c>
      <c r="C165" s="300" t="n">
        <v>0.04</v>
      </c>
      <c r="D165" s="299" t="n">
        <f aca="false">ROUND($D$161*C165,2)</f>
        <v>20.39</v>
      </c>
    </row>
    <row r="166" customFormat="false" ht="24" hidden="false" customHeight="true" outlineLevel="0" collapsed="false">
      <c r="A166" s="293" t="s">
        <v>288</v>
      </c>
      <c r="B166" s="293"/>
      <c r="C166" s="302"/>
      <c r="D166" s="299" t="n">
        <f aca="false">SUM(D163:D165)+D158+D159</f>
        <v>89.91</v>
      </c>
    </row>
    <row r="167" customFormat="false" ht="34.5" hidden="false" customHeight="true" outlineLevel="0" collapsed="false">
      <c r="A167" s="317" t="s">
        <v>363</v>
      </c>
      <c r="B167" s="317"/>
      <c r="C167" s="317"/>
      <c r="D167" s="317"/>
    </row>
    <row r="169" customFormat="false" ht="15" hidden="false" customHeight="false" outlineLevel="0" collapsed="false">
      <c r="A169" s="214" t="s">
        <v>364</v>
      </c>
      <c r="B169" s="214"/>
      <c r="C169" s="214"/>
      <c r="D169" s="214"/>
    </row>
    <row r="171" customFormat="false" ht="13.5" hidden="false" customHeight="true" outlineLevel="0" collapsed="false">
      <c r="A171" s="293"/>
      <c r="B171" s="293" t="s">
        <v>365</v>
      </c>
      <c r="C171" s="293"/>
      <c r="D171" s="295" t="s">
        <v>259</v>
      </c>
    </row>
    <row r="172" customFormat="false" ht="13.5" hidden="false" customHeight="true" outlineLevel="0" collapsed="false">
      <c r="A172" s="304" t="s">
        <v>221</v>
      </c>
      <c r="B172" s="305" t="s">
        <v>256</v>
      </c>
      <c r="C172" s="305"/>
      <c r="D172" s="299" t="n">
        <f aca="false">D141</f>
        <v>0</v>
      </c>
    </row>
    <row r="173" customFormat="false" ht="13.5" hidden="false" customHeight="true" outlineLevel="0" collapsed="false">
      <c r="A173" s="304" t="s">
        <v>224</v>
      </c>
      <c r="B173" s="305" t="s">
        <v>268</v>
      </c>
      <c r="C173" s="305"/>
      <c r="D173" s="299" t="n">
        <f aca="false">D142</f>
        <v>0</v>
      </c>
    </row>
    <row r="174" customFormat="false" ht="13.5" hidden="false" customHeight="true" outlineLevel="0" collapsed="false">
      <c r="A174" s="304" t="s">
        <v>227</v>
      </c>
      <c r="B174" s="305" t="s">
        <v>317</v>
      </c>
      <c r="C174" s="305"/>
      <c r="D174" s="299" t="n">
        <f aca="false">D143</f>
        <v>0</v>
      </c>
    </row>
    <row r="175" customFormat="false" ht="13.5" hidden="false" customHeight="true" outlineLevel="0" collapsed="false">
      <c r="A175" s="304" t="s">
        <v>229</v>
      </c>
      <c r="B175" s="305" t="s">
        <v>332</v>
      </c>
      <c r="C175" s="305"/>
      <c r="D175" s="299" t="n">
        <f aca="false">D144</f>
        <v>0</v>
      </c>
    </row>
    <row r="176" customFormat="false" ht="13.5" hidden="false" customHeight="true" outlineLevel="0" collapsed="false">
      <c r="A176" s="304" t="s">
        <v>232</v>
      </c>
      <c r="B176" s="305" t="s">
        <v>348</v>
      </c>
      <c r="C176" s="305"/>
      <c r="D176" s="299" t="n">
        <f aca="false">D145</f>
        <v>419.76</v>
      </c>
    </row>
    <row r="177" customFormat="false" ht="13.5" hidden="false" customHeight="true" outlineLevel="0" collapsed="false">
      <c r="A177" s="293" t="s">
        <v>366</v>
      </c>
      <c r="B177" s="293"/>
      <c r="C177" s="293"/>
      <c r="D177" s="299" t="n">
        <f aca="false">SUM(D172:D176)</f>
        <v>419.76</v>
      </c>
    </row>
    <row r="178" customFormat="false" ht="13.5" hidden="false" customHeight="true" outlineLevel="0" collapsed="false">
      <c r="A178" s="304" t="s">
        <v>234</v>
      </c>
      <c r="B178" s="305" t="s">
        <v>367</v>
      </c>
      <c r="C178" s="305"/>
      <c r="D178" s="299" t="n">
        <f aca="false">D166</f>
        <v>89.91</v>
      </c>
    </row>
    <row r="179" customFormat="false" ht="13.5" hidden="false" customHeight="true" outlineLevel="0" collapsed="false">
      <c r="A179" s="306" t="s">
        <v>368</v>
      </c>
      <c r="B179" s="306"/>
      <c r="C179" s="306"/>
      <c r="D179" s="307" t="n">
        <f aca="false">D177+D178</f>
        <v>509.67</v>
      </c>
      <c r="H179" s="319"/>
      <c r="I179" s="319"/>
    </row>
    <row r="180" customFormat="false" ht="15" hidden="false" customHeight="false" outlineLevel="0" collapsed="false">
      <c r="A180" s="308"/>
      <c r="B180" s="308"/>
      <c r="C180" s="308"/>
      <c r="D180" s="308"/>
    </row>
    <row r="181" customFormat="false" ht="15.75" hidden="false" customHeight="true" outlineLevel="0" collapsed="false">
      <c r="A181" s="308"/>
      <c r="B181" s="308"/>
      <c r="C181" s="308"/>
      <c r="D181" s="308"/>
    </row>
    <row r="182" customFormat="false" ht="12.75" hidden="false" customHeight="true" outlineLevel="0" collapsed="false">
      <c r="A182" s="309" t="s">
        <v>369</v>
      </c>
      <c r="B182" s="309"/>
      <c r="C182" s="309"/>
      <c r="D182" s="309"/>
    </row>
    <row r="183" customFormat="false" ht="15" hidden="false" customHeight="false" outlineLevel="0" collapsed="false">
      <c r="A183" s="309"/>
      <c r="B183" s="309"/>
      <c r="C183" s="309"/>
      <c r="D183" s="309"/>
    </row>
    <row r="184" customFormat="false" ht="15" hidden="false" customHeight="false" outlineLevel="0" collapsed="false">
      <c r="A184" s="309"/>
      <c r="B184" s="309"/>
      <c r="C184" s="309"/>
      <c r="D184" s="309"/>
    </row>
    <row r="185" customFormat="false" ht="33" hidden="false" customHeight="true" outlineLevel="0" collapsed="false">
      <c r="A185" s="310" t="s">
        <v>388</v>
      </c>
      <c r="B185" s="310"/>
      <c r="C185" s="310"/>
      <c r="D185" s="310"/>
    </row>
    <row r="186" customFormat="false" ht="21" hidden="false" customHeight="true" outlineLevel="0" collapsed="false">
      <c r="A186" s="311" t="s">
        <v>371</v>
      </c>
      <c r="B186" s="311"/>
      <c r="C186" s="311"/>
      <c r="D186" s="311"/>
    </row>
    <row r="189" customFormat="false" ht="15" hidden="false" customHeight="false" outlineLevel="0" collapsed="false">
      <c r="A189" s="312" t="s">
        <v>372</v>
      </c>
      <c r="B189" s="312"/>
      <c r="C189" s="312"/>
      <c r="D189" s="312"/>
    </row>
    <row r="190" customFormat="false" ht="15" hidden="false" customHeight="false" outlineLevel="0" collapsed="false">
      <c r="A190" s="312" t="s">
        <v>373</v>
      </c>
      <c r="B190" s="312"/>
      <c r="C190" s="312"/>
      <c r="D190" s="312"/>
    </row>
    <row r="1048576" customFormat="false" ht="12.8" hidden="false" customHeight="true" outlineLevel="0" collapsed="false"/>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6:C26"/>
    <mergeCell ref="B27:C27"/>
    <mergeCell ref="A28:C28"/>
    <mergeCell ref="A29:D29"/>
    <mergeCell ref="A30:D30"/>
    <mergeCell ref="A31:D31"/>
    <mergeCell ref="A32:D32"/>
    <mergeCell ref="A34:D34"/>
    <mergeCell ref="A36:B37"/>
    <mergeCell ref="A39:D39"/>
    <mergeCell ref="A45:C45"/>
    <mergeCell ref="A46:D46"/>
    <mergeCell ref="A48:B50"/>
    <mergeCell ref="A52:D52"/>
    <mergeCell ref="A63:B63"/>
    <mergeCell ref="A64:D64"/>
    <mergeCell ref="A65:D65"/>
    <mergeCell ref="A67:D67"/>
    <mergeCell ref="B68:C68"/>
    <mergeCell ref="B69:C69"/>
    <mergeCell ref="B70:C70"/>
    <mergeCell ref="B71:C71"/>
    <mergeCell ref="B72:C72"/>
    <mergeCell ref="B73:C73"/>
    <mergeCell ref="B74:C74"/>
    <mergeCell ref="B75:C75"/>
    <mergeCell ref="B76:C76"/>
    <mergeCell ref="B77:C77"/>
    <mergeCell ref="A78:C78"/>
    <mergeCell ref="A79:D79"/>
    <mergeCell ref="A81:D81"/>
    <mergeCell ref="B82:C82"/>
    <mergeCell ref="B83:C83"/>
    <mergeCell ref="B84:C84"/>
    <mergeCell ref="B85:C85"/>
    <mergeCell ref="A86:C86"/>
    <mergeCell ref="A88:B90"/>
    <mergeCell ref="A92:D92"/>
    <mergeCell ref="A100:C100"/>
    <mergeCell ref="A101:D101"/>
    <mergeCell ref="A103:B107"/>
    <mergeCell ref="A109:D109"/>
    <mergeCell ref="A110:D110"/>
    <mergeCell ref="A118:B118"/>
    <mergeCell ref="A119:D119"/>
    <mergeCell ref="A121:D121"/>
    <mergeCell ref="A125:C125"/>
    <mergeCell ref="A127:D127"/>
    <mergeCell ref="A132:C132"/>
    <mergeCell ref="A134:D134"/>
    <mergeCell ref="B135:C135"/>
    <mergeCell ref="B136:C136"/>
    <mergeCell ref="B137:C137"/>
    <mergeCell ref="B138:C138"/>
    <mergeCell ref="A139:C139"/>
    <mergeCell ref="A141:B146"/>
    <mergeCell ref="A147:B153"/>
    <mergeCell ref="A155:D155"/>
    <mergeCell ref="A160:C160"/>
    <mergeCell ref="A161:C161"/>
    <mergeCell ref="A166:B166"/>
    <mergeCell ref="A167:D167"/>
    <mergeCell ref="A169:D169"/>
    <mergeCell ref="B171:C171"/>
    <mergeCell ref="B172:C172"/>
    <mergeCell ref="B173:C173"/>
    <mergeCell ref="B174:C174"/>
    <mergeCell ref="B175:C175"/>
    <mergeCell ref="B176:C176"/>
    <mergeCell ref="A177:C177"/>
    <mergeCell ref="B178:C178"/>
    <mergeCell ref="A179:C179"/>
    <mergeCell ref="A182:D184"/>
    <mergeCell ref="A185:D185"/>
    <mergeCell ref="A186:D186"/>
    <mergeCell ref="A189:D189"/>
    <mergeCell ref="A190:D19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I1048576"/>
  <sheetViews>
    <sheetView showFormulas="false" showGridLines="true" showRowColHeaders="true" showZeros="true" rightToLeft="false" tabSelected="false" showOutlineSymbols="true" defaultGridColor="true" view="normal" topLeftCell="A166" colorId="64" zoomScale="100" zoomScaleNormal="100" zoomScalePageLayoutView="100" workbookViewId="0">
      <selection pane="topLeft" activeCell="G137" activeCellId="0" sqref="G137"/>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7.8"/>
    <col collapsed="false" customWidth="true" hidden="true" outlineLevel="0" max="6" min="6" style="210" width="13.75"/>
    <col collapsed="false" customWidth="false" hidden="false" outlineLevel="0" max="7" min="7" style="210" width="9.14"/>
    <col collapsed="false" customWidth="true" hidden="false" outlineLevel="0" max="8" min="8" style="210" width="18.98"/>
    <col collapsed="false" customWidth="true" hidden="false" outlineLevel="0" max="9" min="9" style="210" width="11.24"/>
    <col collapsed="false" customWidth="false" hidden="false" outlineLevel="0" max="10" min="10" style="210" width="9.14"/>
    <col collapsed="false" customWidth="true" hidden="false" outlineLevel="0" max="11" min="11" style="210" width="15.51"/>
    <col collapsed="false" customWidth="false" hidden="false" outlineLevel="0" max="1024" min="12"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12.75" hidden="false" customHeight="true" outlineLevel="0" collapsed="false">
      <c r="A11" s="216" t="s">
        <v>234</v>
      </c>
      <c r="B11" s="220" t="s">
        <v>235</v>
      </c>
      <c r="C11" s="221" t="s">
        <v>389</v>
      </c>
      <c r="D11" s="221"/>
      <c r="I11" s="211"/>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390</v>
      </c>
      <c r="D13" s="218"/>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row>
    <row r="22" customFormat="false" ht="15" hidden="false" customHeight="false" outlineLevel="0" collapsed="false">
      <c r="A22" s="226"/>
      <c r="B22" s="226"/>
      <c r="C22" s="226"/>
      <c r="D22" s="226"/>
      <c r="F22" s="227"/>
    </row>
    <row r="23" customFormat="false" ht="12.75" hidden="false" customHeight="true" outlineLevel="0" collapsed="false">
      <c r="A23" s="216" t="n">
        <v>1</v>
      </c>
      <c r="B23" s="216" t="s">
        <v>258</v>
      </c>
      <c r="C23" s="216"/>
      <c r="D23" s="216" t="s">
        <v>259</v>
      </c>
      <c r="F23" s="225"/>
    </row>
    <row r="24" customFormat="false" ht="12.75" hidden="false" customHeight="true" outlineLevel="0" collapsed="false">
      <c r="A24" s="228" t="s">
        <v>221</v>
      </c>
      <c r="B24" s="229" t="s">
        <v>260</v>
      </c>
      <c r="C24" s="229"/>
      <c r="D24" s="230" t="n">
        <v>0</v>
      </c>
      <c r="F24" s="231" t="n">
        <f aca="false">C14/220</f>
        <v>0</v>
      </c>
      <c r="G24" s="232"/>
      <c r="H24" s="313"/>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28" t="s">
        <v>227</v>
      </c>
      <c r="B26" s="229" t="s">
        <v>262</v>
      </c>
      <c r="C26" s="229"/>
      <c r="D26" s="230" t="n">
        <f aca="false">(D24/220)*1.5*30</f>
        <v>0</v>
      </c>
      <c r="G26" s="313"/>
      <c r="H26" s="313"/>
      <c r="I26" s="313"/>
    </row>
    <row r="27" customFormat="false" ht="12.75" hidden="false" customHeight="true" outlineLevel="0" collapsed="false">
      <c r="A27" s="228" t="s">
        <v>229</v>
      </c>
      <c r="B27" s="229" t="s">
        <v>263</v>
      </c>
      <c r="C27" s="229"/>
      <c r="D27" s="230" t="n">
        <f aca="false">(D24/220)*2*12</f>
        <v>0</v>
      </c>
      <c r="G27" s="313"/>
      <c r="H27" s="313"/>
      <c r="I27" s="313"/>
    </row>
    <row r="28" customFormat="false" ht="12.75" hidden="false" customHeight="true" outlineLevel="0" collapsed="false">
      <c r="A28" s="216" t="s">
        <v>41</v>
      </c>
      <c r="B28" s="216"/>
      <c r="C28" s="216"/>
      <c r="D28" s="234" t="n">
        <f aca="false">SUM(D24:D27)</f>
        <v>0</v>
      </c>
    </row>
    <row r="29" customFormat="false" ht="24.75" hidden="false" customHeight="true" outlineLevel="0" collapsed="false">
      <c r="A29" s="322" t="s">
        <v>391</v>
      </c>
      <c r="B29" s="322"/>
      <c r="C29" s="322"/>
      <c r="D29" s="322"/>
    </row>
    <row r="30" customFormat="false" ht="35.05" hidden="false" customHeight="true" outlineLevel="0" collapsed="false">
      <c r="A30" s="236" t="s">
        <v>392</v>
      </c>
      <c r="B30" s="236"/>
      <c r="C30" s="236"/>
      <c r="D30" s="236"/>
    </row>
    <row r="31" customFormat="false" ht="35.05" hidden="false" customHeight="true" outlineLevel="0" collapsed="false">
      <c r="A31" s="236" t="s">
        <v>393</v>
      </c>
      <c r="B31" s="236"/>
      <c r="C31" s="236"/>
      <c r="D31" s="236"/>
    </row>
    <row r="32" customFormat="false" ht="15" hidden="false" customHeight="false" outlineLevel="0" collapsed="false">
      <c r="A32" s="237"/>
      <c r="B32" s="237"/>
      <c r="C32" s="237"/>
      <c r="D32" s="238"/>
    </row>
    <row r="33" customFormat="false" ht="15" hidden="false" customHeight="false" outlineLevel="0" collapsed="false">
      <c r="A33" s="224" t="s">
        <v>268</v>
      </c>
      <c r="B33" s="224"/>
      <c r="C33" s="224"/>
      <c r="D33" s="224"/>
    </row>
    <row r="34" customFormat="false" ht="15" hidden="false" customHeight="false" outlineLevel="0" collapsed="false">
      <c r="A34" s="237"/>
      <c r="B34" s="237"/>
      <c r="C34" s="237"/>
      <c r="D34" s="238"/>
    </row>
    <row r="35" customFormat="false" ht="15" hidden="false" customHeight="false" outlineLevel="0" collapsed="false">
      <c r="A35" s="239" t="s">
        <v>269</v>
      </c>
      <c r="B35" s="239"/>
      <c r="C35" s="240" t="s">
        <v>270</v>
      </c>
      <c r="D35" s="241" t="n">
        <f aca="false">D28</f>
        <v>0</v>
      </c>
    </row>
    <row r="36" customFormat="false" ht="15" hidden="false" customHeight="false" outlineLevel="0" collapsed="false">
      <c r="A36" s="239"/>
      <c r="B36" s="239"/>
      <c r="C36" s="240" t="s">
        <v>64</v>
      </c>
      <c r="D36" s="242" t="n">
        <f aca="false">SUM(D35)</f>
        <v>0</v>
      </c>
    </row>
    <row r="37" customFormat="false" ht="15" hidden="false" customHeight="false" outlineLevel="0" collapsed="false">
      <c r="A37" s="91"/>
      <c r="B37" s="243"/>
      <c r="C37" s="243"/>
      <c r="D37" s="243"/>
    </row>
    <row r="38" customFormat="false" ht="15" hidden="false" customHeight="false" outlineLevel="0" collapsed="false">
      <c r="A38" s="244" t="s">
        <v>271</v>
      </c>
      <c r="B38" s="244"/>
      <c r="C38" s="244"/>
      <c r="D38" s="244"/>
    </row>
    <row r="39" customFormat="false" ht="15" hidden="false" customHeight="false" outlineLevel="0" collapsed="false">
      <c r="A39" s="243"/>
      <c r="B39" s="243"/>
      <c r="C39" s="243"/>
      <c r="D39" s="243"/>
    </row>
    <row r="40" customFormat="false" ht="15" hidden="false" customHeight="false" outlineLevel="0" collapsed="false">
      <c r="A40" s="216" t="s">
        <v>272</v>
      </c>
      <c r="B40" s="245" t="s">
        <v>273</v>
      </c>
      <c r="C40" s="216" t="s">
        <v>274</v>
      </c>
      <c r="D40" s="216" t="s">
        <v>259</v>
      </c>
    </row>
    <row r="41" customFormat="false" ht="15" hidden="false" customHeight="false" outlineLevel="0" collapsed="false">
      <c r="A41" s="228" t="s">
        <v>221</v>
      </c>
      <c r="B41" s="217" t="s">
        <v>275</v>
      </c>
      <c r="C41" s="246" t="n">
        <v>0.08333</v>
      </c>
      <c r="D41" s="230" t="n">
        <f aca="false">ROUND($D$36*C41,2)</f>
        <v>0</v>
      </c>
    </row>
    <row r="42" customFormat="false" ht="15" hidden="false" customHeight="false" outlineLevel="0" collapsed="false">
      <c r="A42" s="228" t="s">
        <v>224</v>
      </c>
      <c r="B42" s="217" t="s">
        <v>50</v>
      </c>
      <c r="C42" s="246" t="n">
        <v>0.08333</v>
      </c>
      <c r="D42" s="230" t="n">
        <f aca="false">ROUND($D$36*C42,2)</f>
        <v>0</v>
      </c>
    </row>
    <row r="43" customFormat="false" ht="15" hidden="false" customHeight="false" outlineLevel="0" collapsed="false">
      <c r="A43" s="228" t="s">
        <v>227</v>
      </c>
      <c r="B43" s="217" t="s">
        <v>276</v>
      </c>
      <c r="C43" s="247" t="n">
        <v>0.027778</v>
      </c>
      <c r="D43" s="230" t="n">
        <f aca="false">ROUND($D$36*C43,2)</f>
        <v>0</v>
      </c>
    </row>
    <row r="44" customFormat="false" ht="12.75" hidden="false" customHeight="true" outlineLevel="0" collapsed="false">
      <c r="A44" s="248" t="s">
        <v>41</v>
      </c>
      <c r="B44" s="248"/>
      <c r="C44" s="248"/>
      <c r="D44" s="234" t="n">
        <f aca="false">SUM(D41:D43)</f>
        <v>0</v>
      </c>
    </row>
    <row r="45" customFormat="false" ht="44.25" hidden="false" customHeight="true" outlineLevel="0" collapsed="false">
      <c r="A45" s="229" t="s">
        <v>277</v>
      </c>
      <c r="B45" s="229"/>
      <c r="C45" s="229"/>
      <c r="D45" s="229"/>
    </row>
    <row r="46" customFormat="false" ht="15" hidden="false" customHeight="false" outlineLevel="0" collapsed="false">
      <c r="A46" s="237"/>
      <c r="B46" s="237"/>
      <c r="C46" s="237"/>
      <c r="D46" s="249"/>
    </row>
    <row r="47" customFormat="false" ht="15" hidden="false" customHeight="false" outlineLevel="0" collapsed="false">
      <c r="A47" s="239" t="s">
        <v>278</v>
      </c>
      <c r="B47" s="239"/>
      <c r="C47" s="240" t="s">
        <v>270</v>
      </c>
      <c r="D47" s="241" t="n">
        <f aca="false">D28</f>
        <v>0</v>
      </c>
    </row>
    <row r="48" customFormat="false" ht="15" hidden="false" customHeight="false" outlineLevel="0" collapsed="false">
      <c r="A48" s="239"/>
      <c r="B48" s="239"/>
      <c r="C48" s="240" t="s">
        <v>279</v>
      </c>
      <c r="D48" s="242" t="n">
        <f aca="false">D44</f>
        <v>0</v>
      </c>
    </row>
    <row r="49" customFormat="false" ht="15" hidden="false" customHeight="false" outlineLevel="0" collapsed="false">
      <c r="A49" s="239"/>
      <c r="B49" s="239"/>
      <c r="C49" s="240" t="s">
        <v>64</v>
      </c>
      <c r="D49" s="242" t="n">
        <f aca="false">SUM(D47:D48)</f>
        <v>0</v>
      </c>
    </row>
    <row r="50" customFormat="false" ht="15" hidden="false" customHeight="false" outlineLevel="0" collapsed="false">
      <c r="A50" s="243"/>
      <c r="B50" s="243"/>
      <c r="C50" s="243"/>
      <c r="D50" s="243"/>
    </row>
    <row r="51" customFormat="false" ht="26.25" hidden="false" customHeight="true" outlineLevel="0" collapsed="false">
      <c r="A51" s="250" t="s">
        <v>280</v>
      </c>
      <c r="B51" s="250"/>
      <c r="C51" s="250"/>
      <c r="D51" s="250"/>
    </row>
    <row r="52" customFormat="false" ht="11.25" hidden="false" customHeight="true" outlineLevel="0" collapsed="false">
      <c r="A52" s="243"/>
      <c r="B52" s="243"/>
      <c r="C52" s="243"/>
      <c r="D52" s="243"/>
    </row>
    <row r="53" customFormat="false" ht="15" hidden="false" customHeight="false" outlineLevel="0" collapsed="false">
      <c r="A53" s="216" t="s">
        <v>281</v>
      </c>
      <c r="B53" s="216" t="s">
        <v>282</v>
      </c>
      <c r="C53" s="216" t="s">
        <v>274</v>
      </c>
      <c r="D53" s="216" t="s">
        <v>259</v>
      </c>
    </row>
    <row r="54" customFormat="false" ht="15" hidden="false" customHeight="false" outlineLevel="0" collapsed="false">
      <c r="A54" s="228" t="s">
        <v>221</v>
      </c>
      <c r="B54" s="217" t="s">
        <v>283</v>
      </c>
      <c r="C54" s="251" t="n">
        <v>0.2</v>
      </c>
      <c r="D54" s="230" t="n">
        <f aca="false">D49*C54</f>
        <v>0</v>
      </c>
    </row>
    <row r="55" customFormat="false" ht="14.25" hidden="false" customHeight="true" outlineLevel="0" collapsed="false">
      <c r="A55" s="228" t="s">
        <v>224</v>
      </c>
      <c r="B55" s="217" t="s">
        <v>284</v>
      </c>
      <c r="C55" s="251" t="n">
        <v>0.025</v>
      </c>
      <c r="D55" s="230" t="n">
        <f aca="false">D49*C55</f>
        <v>0</v>
      </c>
    </row>
    <row r="56" customFormat="false" ht="15" hidden="false" customHeight="false" outlineLevel="0" collapsed="false">
      <c r="A56" s="228" t="s">
        <v>227</v>
      </c>
      <c r="B56" s="217" t="s">
        <v>285</v>
      </c>
      <c r="C56" s="251" t="n">
        <v>0.06</v>
      </c>
      <c r="D56" s="230" t="n">
        <f aca="false">D49*C56</f>
        <v>0</v>
      </c>
    </row>
    <row r="57" customFormat="false" ht="15" hidden="false" customHeight="false" outlineLevel="0" collapsed="false">
      <c r="A57" s="228" t="s">
        <v>229</v>
      </c>
      <c r="B57" s="217" t="s">
        <v>286</v>
      </c>
      <c r="C57" s="251" t="n">
        <v>0.015</v>
      </c>
      <c r="D57" s="230" t="n">
        <f aca="false">D49*C57</f>
        <v>0</v>
      </c>
    </row>
    <row r="58" customFormat="false" ht="15" hidden="false" customHeight="false" outlineLevel="0" collapsed="false">
      <c r="A58" s="228" t="s">
        <v>232</v>
      </c>
      <c r="B58" s="217" t="s">
        <v>287</v>
      </c>
      <c r="C58" s="251" t="n">
        <v>0.01</v>
      </c>
      <c r="D58" s="230" t="n">
        <f aca="false">D49*C58</f>
        <v>0</v>
      </c>
    </row>
    <row r="59" customFormat="false" ht="15" hidden="false" customHeight="false" outlineLevel="0" collapsed="false">
      <c r="A59" s="228" t="s">
        <v>234</v>
      </c>
      <c r="B59" s="217" t="s">
        <v>61</v>
      </c>
      <c r="C59" s="251" t="n">
        <v>0.006</v>
      </c>
      <c r="D59" s="230" t="n">
        <f aca="false">D49*C59</f>
        <v>0</v>
      </c>
    </row>
    <row r="60" customFormat="false" ht="15" hidden="false" customHeight="false" outlineLevel="0" collapsed="false">
      <c r="A60" s="228" t="s">
        <v>237</v>
      </c>
      <c r="B60" s="217" t="s">
        <v>62</v>
      </c>
      <c r="C60" s="251" t="n">
        <v>0.002</v>
      </c>
      <c r="D60" s="230" t="n">
        <f aca="false">D49*C60</f>
        <v>0</v>
      </c>
    </row>
    <row r="61" customFormat="false" ht="15" hidden="false" customHeight="false" outlineLevel="0" collapsed="false">
      <c r="A61" s="228" t="s">
        <v>240</v>
      </c>
      <c r="B61" s="217" t="s">
        <v>63</v>
      </c>
      <c r="C61" s="251" t="n">
        <v>0.08</v>
      </c>
      <c r="D61" s="230" t="n">
        <f aca="false">D49*C61</f>
        <v>0</v>
      </c>
    </row>
    <row r="62" customFormat="false" ht="12.75" hidden="false" customHeight="true" outlineLevel="0" collapsed="false">
      <c r="A62" s="248" t="s">
        <v>288</v>
      </c>
      <c r="B62" s="248"/>
      <c r="C62" s="252" t="n">
        <f aca="false">SUM(C54:C61)</f>
        <v>0.398</v>
      </c>
      <c r="D62" s="234" t="n">
        <f aca="false">SUM(D54:D61)</f>
        <v>0</v>
      </c>
    </row>
    <row r="63" customFormat="false" ht="15" hidden="false" customHeight="false" outlineLevel="0" collapsed="false">
      <c r="A63" s="253" t="s">
        <v>289</v>
      </c>
      <c r="B63" s="253"/>
      <c r="C63" s="253"/>
      <c r="D63" s="253"/>
    </row>
    <row r="64" customFormat="false" ht="23.25" hidden="false" customHeight="true" outlineLevel="0" collapsed="false">
      <c r="A64" s="229" t="s">
        <v>290</v>
      </c>
      <c r="B64" s="229"/>
      <c r="C64" s="229"/>
      <c r="D64" s="229"/>
    </row>
    <row r="66" customFormat="false" ht="15" hidden="false" customHeight="false" outlineLevel="0" collapsed="false">
      <c r="A66" s="254" t="s">
        <v>291</v>
      </c>
      <c r="B66" s="254"/>
      <c r="C66" s="254"/>
      <c r="D66" s="254"/>
    </row>
    <row r="67" customFormat="false" ht="12.75" hidden="false" customHeight="true" outlineLevel="0" collapsed="false">
      <c r="A67" s="216" t="s">
        <v>292</v>
      </c>
      <c r="B67" s="216" t="s">
        <v>293</v>
      </c>
      <c r="C67" s="216"/>
      <c r="D67" s="216" t="s">
        <v>259</v>
      </c>
    </row>
    <row r="68" customFormat="false" ht="12.75" hidden="false" customHeight="true" outlineLevel="0" collapsed="false">
      <c r="A68" s="228" t="s">
        <v>294</v>
      </c>
      <c r="B68" s="229" t="s">
        <v>295</v>
      </c>
      <c r="C68" s="229"/>
      <c r="D68" s="230" t="n">
        <v>0</v>
      </c>
    </row>
    <row r="69" customFormat="false" ht="12.75" hidden="false" customHeight="true" outlineLevel="0" collapsed="false">
      <c r="A69" s="228" t="s">
        <v>296</v>
      </c>
      <c r="B69" s="229" t="s">
        <v>297</v>
      </c>
      <c r="C69" s="229"/>
      <c r="D69" s="230" t="n">
        <f aca="false">D68*0.06</f>
        <v>0</v>
      </c>
    </row>
    <row r="70" customFormat="false" ht="12.75" hidden="false" customHeight="true" outlineLevel="0" collapsed="false">
      <c r="A70" s="228" t="s">
        <v>298</v>
      </c>
      <c r="B70" s="229" t="s">
        <v>299</v>
      </c>
      <c r="C70" s="229"/>
      <c r="D70" s="234" t="n">
        <f aca="false">D68-D69</f>
        <v>0</v>
      </c>
    </row>
    <row r="71" customFormat="false" ht="12.75" hidden="false" customHeight="true" outlineLevel="0" collapsed="false">
      <c r="A71" s="228" t="s">
        <v>300</v>
      </c>
      <c r="B71" s="229" t="s">
        <v>301</v>
      </c>
      <c r="C71" s="229"/>
      <c r="D71" s="230" t="n">
        <v>0</v>
      </c>
    </row>
    <row r="72" customFormat="false" ht="12.75" hidden="false" customHeight="true" outlineLevel="0" collapsed="false">
      <c r="A72" s="228" t="s">
        <v>302</v>
      </c>
      <c r="B72" s="229" t="s">
        <v>303</v>
      </c>
      <c r="C72" s="229"/>
      <c r="D72" s="230" t="n">
        <f aca="false">D71*0.05</f>
        <v>0</v>
      </c>
    </row>
    <row r="73" customFormat="false" ht="12.75" hidden="false" customHeight="true" outlineLevel="0" collapsed="false">
      <c r="A73" s="228" t="s">
        <v>304</v>
      </c>
      <c r="B73" s="229" t="s">
        <v>305</v>
      </c>
      <c r="C73" s="229"/>
      <c r="D73" s="234" t="n">
        <f aca="false">D71-D72</f>
        <v>0</v>
      </c>
    </row>
    <row r="74" customFormat="false" ht="12.75" hidden="false" customHeight="true" outlineLevel="0" collapsed="false">
      <c r="A74" s="255" t="s">
        <v>227</v>
      </c>
      <c r="B74" s="256" t="s">
        <v>306</v>
      </c>
      <c r="C74" s="256"/>
      <c r="D74" s="234" t="n">
        <v>0</v>
      </c>
    </row>
    <row r="75" customFormat="false" ht="12.75" hidden="false" customHeight="true" outlineLevel="0" collapsed="false">
      <c r="A75" s="255" t="s">
        <v>229</v>
      </c>
      <c r="B75" s="256" t="s">
        <v>307</v>
      </c>
      <c r="C75" s="256"/>
      <c r="D75" s="230" t="n">
        <v>0</v>
      </c>
    </row>
    <row r="76" customFormat="false" ht="12.75" hidden="false" customHeight="true" outlineLevel="0" collapsed="false">
      <c r="A76" s="255" t="s">
        <v>232</v>
      </c>
      <c r="B76" s="256" t="s">
        <v>308</v>
      </c>
      <c r="C76" s="256"/>
      <c r="D76" s="230"/>
    </row>
    <row r="77" customFormat="false" ht="12.75" hidden="false" customHeight="true" outlineLevel="0" collapsed="false">
      <c r="A77" s="248" t="s">
        <v>41</v>
      </c>
      <c r="B77" s="248"/>
      <c r="C77" s="248"/>
      <c r="D77" s="234" t="n">
        <f aca="false">D70+D73+D74+D75</f>
        <v>0</v>
      </c>
    </row>
    <row r="78" customFormat="false" ht="105.95" hidden="false" customHeight="true" outlineLevel="0" collapsed="false">
      <c r="A78" s="257" t="s">
        <v>377</v>
      </c>
      <c r="B78" s="257"/>
      <c r="C78" s="257"/>
      <c r="D78" s="257"/>
    </row>
    <row r="80" customFormat="false" ht="15" hidden="false" customHeight="false" outlineLevel="0" collapsed="false">
      <c r="A80" s="254" t="s">
        <v>310</v>
      </c>
      <c r="B80" s="254"/>
      <c r="C80" s="254"/>
      <c r="D80" s="254"/>
    </row>
    <row r="81" customFormat="false" ht="12.75" hidden="false" customHeight="true" outlineLevel="0" collapsed="false">
      <c r="A81" s="216" t="n">
        <v>2</v>
      </c>
      <c r="B81" s="216" t="s">
        <v>311</v>
      </c>
      <c r="C81" s="216"/>
      <c r="D81" s="216" t="s">
        <v>259</v>
      </c>
    </row>
    <row r="82" customFormat="false" ht="12.75" hidden="false" customHeight="true" outlineLevel="0" collapsed="false">
      <c r="A82" s="228" t="s">
        <v>272</v>
      </c>
      <c r="B82" s="217" t="s">
        <v>312</v>
      </c>
      <c r="C82" s="217"/>
      <c r="D82" s="230" t="n">
        <f aca="false">D44</f>
        <v>0</v>
      </c>
    </row>
    <row r="83" customFormat="false" ht="12.75" hidden="false" customHeight="true" outlineLevel="0" collapsed="false">
      <c r="A83" s="228" t="s">
        <v>281</v>
      </c>
      <c r="B83" s="217" t="s">
        <v>313</v>
      </c>
      <c r="C83" s="217"/>
      <c r="D83" s="230" t="n">
        <f aca="false">D62</f>
        <v>0</v>
      </c>
    </row>
    <row r="84" customFormat="false" ht="12.75" hidden="false" customHeight="true" outlineLevel="0" collapsed="false">
      <c r="A84" s="228" t="s">
        <v>292</v>
      </c>
      <c r="B84" s="217" t="s">
        <v>314</v>
      </c>
      <c r="C84" s="217"/>
      <c r="D84" s="230" t="n">
        <f aca="false">D77</f>
        <v>0</v>
      </c>
    </row>
    <row r="85" customFormat="false" ht="12.75" hidden="false" customHeight="true" outlineLevel="0" collapsed="false">
      <c r="A85" s="248" t="s">
        <v>41</v>
      </c>
      <c r="B85" s="248"/>
      <c r="C85" s="248"/>
      <c r="D85" s="234" t="n">
        <f aca="false">SUM(D82:D84)</f>
        <v>0</v>
      </c>
    </row>
    <row r="86" customFormat="false" ht="15" hidden="false" customHeight="false" outlineLevel="0" collapsed="false">
      <c r="A86" s="237"/>
      <c r="B86" s="237"/>
      <c r="C86" s="237"/>
      <c r="D86" s="258"/>
    </row>
    <row r="87" customFormat="false" ht="14.25" hidden="false" customHeight="true" outlineLevel="0" collapsed="false">
      <c r="A87" s="259" t="s">
        <v>315</v>
      </c>
      <c r="B87" s="259"/>
      <c r="C87" s="260" t="s">
        <v>270</v>
      </c>
      <c r="D87" s="261" t="n">
        <f aca="false">D28</f>
        <v>0</v>
      </c>
    </row>
    <row r="88" customFormat="false" ht="15" hidden="false" customHeight="false" outlineLevel="0" collapsed="false">
      <c r="A88" s="259"/>
      <c r="B88" s="259"/>
      <c r="C88" s="260" t="s">
        <v>316</v>
      </c>
      <c r="D88" s="261" t="n">
        <f aca="false">D44</f>
        <v>0</v>
      </c>
    </row>
    <row r="89" customFormat="false" ht="15" hidden="false" customHeight="false" outlineLevel="0" collapsed="false">
      <c r="A89" s="259"/>
      <c r="B89" s="259"/>
      <c r="C89" s="260" t="s">
        <v>64</v>
      </c>
      <c r="D89" s="262" t="n">
        <f aca="false">SUM(D87:D88)</f>
        <v>0</v>
      </c>
    </row>
    <row r="91" customFormat="false" ht="15" hidden="false" customHeight="false" outlineLevel="0" collapsed="false">
      <c r="A91" s="263" t="s">
        <v>317</v>
      </c>
      <c r="B91" s="263"/>
      <c r="C91" s="263"/>
      <c r="D91" s="263"/>
    </row>
    <row r="92" customFormat="false" ht="15" hidden="false" customHeight="false" outlineLevel="0" collapsed="false">
      <c r="A92" s="216" t="n">
        <v>3</v>
      </c>
      <c r="B92" s="245" t="s">
        <v>318</v>
      </c>
      <c r="C92" s="245" t="s">
        <v>274</v>
      </c>
      <c r="D92" s="216" t="s">
        <v>259</v>
      </c>
    </row>
    <row r="93" customFormat="false" ht="15" hidden="false" customHeight="false" outlineLevel="0" collapsed="false">
      <c r="A93" s="228" t="s">
        <v>221</v>
      </c>
      <c r="B93" s="217" t="s">
        <v>319</v>
      </c>
      <c r="C93" s="252" t="n">
        <f aca="false">1/12*5.55%</f>
        <v>0.004625</v>
      </c>
      <c r="D93" s="230" t="n">
        <f aca="false">ROUND($D$89*C93,2)</f>
        <v>0</v>
      </c>
    </row>
    <row r="94" customFormat="false" ht="15" hidden="false" customHeight="false" outlineLevel="0" collapsed="false">
      <c r="A94" s="228" t="s">
        <v>224</v>
      </c>
      <c r="B94" s="217" t="s">
        <v>320</v>
      </c>
      <c r="C94" s="264" t="n">
        <v>0.00037</v>
      </c>
      <c r="D94" s="230" t="n">
        <f aca="false">ROUND($D$89*C94,2)</f>
        <v>0</v>
      </c>
      <c r="H94" s="233"/>
    </row>
    <row r="95" customFormat="false" ht="15" hidden="false" customHeight="false" outlineLevel="0" collapsed="false">
      <c r="A95" s="228" t="s">
        <v>227</v>
      </c>
      <c r="B95" s="217" t="s">
        <v>321</v>
      </c>
      <c r="C95" s="252" t="n">
        <f aca="false">(8%*40%*5.55%)</f>
        <v>0.001776</v>
      </c>
      <c r="D95" s="230" t="n">
        <f aca="false">ROUND($D$89*C95,2)</f>
        <v>0</v>
      </c>
    </row>
    <row r="96" customFormat="false" ht="15" hidden="false" customHeight="true" outlineLevel="0" collapsed="false">
      <c r="A96" s="228" t="s">
        <v>229</v>
      </c>
      <c r="B96" s="217" t="s">
        <v>322</v>
      </c>
      <c r="C96" s="252" t="n">
        <f aca="false">(1/30*7)/12</f>
        <v>0.0194444444444444</v>
      </c>
      <c r="D96" s="230" t="n">
        <f aca="false">ROUND($D$89*C96,2)</f>
        <v>0</v>
      </c>
    </row>
    <row r="97" customFormat="false" ht="15" hidden="false" customHeight="false" outlineLevel="0" collapsed="false">
      <c r="A97" s="228" t="s">
        <v>232</v>
      </c>
      <c r="B97" s="217" t="s">
        <v>323</v>
      </c>
      <c r="C97" s="252" t="n">
        <v>0.0072</v>
      </c>
      <c r="D97" s="265" t="n">
        <f aca="false">ROUND($D$89*C97,2)</f>
        <v>0</v>
      </c>
    </row>
    <row r="98" customFormat="false" ht="15" hidden="false" customHeight="false" outlineLevel="0" collapsed="false">
      <c r="A98" s="228" t="s">
        <v>234</v>
      </c>
      <c r="B98" s="217" t="s">
        <v>324</v>
      </c>
      <c r="C98" s="252" t="n">
        <f aca="false">((0.08*0.4))</f>
        <v>0.032</v>
      </c>
      <c r="D98" s="230" t="n">
        <f aca="false">ROUND($D$89*C98,2)</f>
        <v>0</v>
      </c>
    </row>
    <row r="99" customFormat="false" ht="12.75" hidden="false" customHeight="true" outlineLevel="0" collapsed="false">
      <c r="A99" s="248" t="s">
        <v>41</v>
      </c>
      <c r="B99" s="248"/>
      <c r="C99" s="248"/>
      <c r="D99" s="234" t="n">
        <f aca="false">SUM(D93:D98)</f>
        <v>0</v>
      </c>
    </row>
    <row r="100" customFormat="false" ht="86.55" hidden="false" customHeight="true" outlineLevel="0" collapsed="false">
      <c r="A100" s="266" t="s">
        <v>325</v>
      </c>
      <c r="B100" s="266"/>
      <c r="C100" s="266"/>
      <c r="D100" s="266"/>
    </row>
    <row r="101" customFormat="false" ht="15" hidden="false" customHeight="false" outlineLevel="0" collapsed="false">
      <c r="A101" s="237"/>
      <c r="B101" s="237"/>
      <c r="C101" s="237"/>
      <c r="D101" s="258"/>
    </row>
    <row r="102" customFormat="false" ht="14.25" hidden="false" customHeight="true" outlineLevel="0" collapsed="false">
      <c r="A102" s="267" t="s">
        <v>326</v>
      </c>
      <c r="B102" s="267"/>
      <c r="C102" s="260" t="s">
        <v>327</v>
      </c>
      <c r="D102" s="262" t="n">
        <f aca="false">D28</f>
        <v>0</v>
      </c>
    </row>
    <row r="103" customFormat="false" ht="15" hidden="false" customHeight="false" outlineLevel="0" collapsed="false">
      <c r="A103" s="267"/>
      <c r="B103" s="267"/>
      <c r="C103" s="260" t="s">
        <v>316</v>
      </c>
      <c r="D103" s="262" t="n">
        <f aca="false">D44</f>
        <v>0</v>
      </c>
    </row>
    <row r="104" customFormat="false" ht="15" hidden="false" customHeight="false" outlineLevel="0" collapsed="false">
      <c r="A104" s="267"/>
      <c r="B104" s="267"/>
      <c r="C104" s="260" t="s">
        <v>328</v>
      </c>
      <c r="D104" s="262" t="n">
        <f aca="false">D84-D70-D73</f>
        <v>0</v>
      </c>
    </row>
    <row r="105" customFormat="false" ht="15" hidden="false" customHeight="false" outlineLevel="0" collapsed="false">
      <c r="A105" s="267"/>
      <c r="B105" s="267"/>
      <c r="C105" s="260" t="s">
        <v>329</v>
      </c>
      <c r="D105" s="262" t="n">
        <f aca="false">D99</f>
        <v>0</v>
      </c>
    </row>
    <row r="106" customFormat="false" ht="41.25" hidden="false" customHeight="true" outlineLevel="0" collapsed="false">
      <c r="A106" s="267"/>
      <c r="B106" s="267"/>
      <c r="C106" s="268" t="s">
        <v>330</v>
      </c>
      <c r="D106" s="262" t="n">
        <f aca="false">SUM(D102:D105)</f>
        <v>0</v>
      </c>
    </row>
    <row r="108" customFormat="false" ht="15" hidden="false" customHeight="false" outlineLevel="0" collapsed="false">
      <c r="A108" s="214" t="s">
        <v>332</v>
      </c>
      <c r="B108" s="214"/>
      <c r="C108" s="214"/>
      <c r="D108" s="214"/>
    </row>
    <row r="109" customFormat="false" ht="15" hidden="false" customHeight="false" outlineLevel="0" collapsed="false">
      <c r="A109" s="270" t="s">
        <v>333</v>
      </c>
      <c r="B109" s="270"/>
      <c r="C109" s="270"/>
      <c r="D109" s="270"/>
    </row>
    <row r="110" customFormat="false" ht="15" hidden="false" customHeight="false" outlineLevel="0" collapsed="false">
      <c r="A110" s="216" t="s">
        <v>334</v>
      </c>
      <c r="B110" s="245" t="s">
        <v>335</v>
      </c>
      <c r="C110" s="245" t="s">
        <v>274</v>
      </c>
      <c r="D110" s="216" t="s">
        <v>259</v>
      </c>
    </row>
    <row r="111" customFormat="false" ht="15" hidden="false" customHeight="false" outlineLevel="0" collapsed="false">
      <c r="A111" s="228" t="s">
        <v>221</v>
      </c>
      <c r="B111" s="217" t="s">
        <v>336</v>
      </c>
      <c r="C111" s="271" t="n">
        <v>0</v>
      </c>
      <c r="D111" s="230" t="n">
        <f aca="false">ROUND($D$106*C111,2)</f>
        <v>0</v>
      </c>
    </row>
    <row r="112" customFormat="false" ht="15" hidden="false" customHeight="false" outlineLevel="0" collapsed="false">
      <c r="A112" s="228" t="s">
        <v>224</v>
      </c>
      <c r="B112" s="217" t="s">
        <v>337</v>
      </c>
      <c r="C112" s="271" t="n">
        <v>0.01633</v>
      </c>
      <c r="D112" s="230" t="n">
        <f aca="false">ROUND($D$106*C112,2)</f>
        <v>0</v>
      </c>
    </row>
    <row r="113" customFormat="false" ht="15" hidden="false" customHeight="false" outlineLevel="0" collapsed="false">
      <c r="A113" s="228" t="s">
        <v>227</v>
      </c>
      <c r="B113" s="217" t="s">
        <v>338</v>
      </c>
      <c r="C113" s="271" t="n">
        <v>0.000208333333333333</v>
      </c>
      <c r="D113" s="230" t="n">
        <f aca="false">ROUND($D$106*C113,2)</f>
        <v>0</v>
      </c>
    </row>
    <row r="114" customFormat="false" ht="15" hidden="false" customHeight="false" outlineLevel="0" collapsed="false">
      <c r="A114" s="228" t="s">
        <v>229</v>
      </c>
      <c r="B114" s="217" t="s">
        <v>339</v>
      </c>
      <c r="C114" s="271" t="n">
        <v>0.00333333333333333</v>
      </c>
      <c r="D114" s="230" t="n">
        <f aca="false">ROUND($D$106*C114,2)</f>
        <v>0</v>
      </c>
    </row>
    <row r="115" customFormat="false" ht="15" hidden="false" customHeight="false" outlineLevel="0" collapsed="false">
      <c r="A115" s="228" t="s">
        <v>232</v>
      </c>
      <c r="B115" s="217" t="s">
        <v>340</v>
      </c>
      <c r="C115" s="272" t="n">
        <v>0.00056</v>
      </c>
      <c r="D115" s="230" t="n">
        <f aca="false">ROUND($D$106*C115,2)</f>
        <v>0</v>
      </c>
    </row>
    <row r="116" customFormat="false" ht="15" hidden="false" customHeight="false" outlineLevel="0" collapsed="false">
      <c r="A116" s="228" t="s">
        <v>234</v>
      </c>
      <c r="B116" s="217" t="s">
        <v>341</v>
      </c>
      <c r="C116" s="271"/>
      <c r="D116" s="230"/>
    </row>
    <row r="117" customFormat="false" ht="12.75" hidden="false" customHeight="true" outlineLevel="0" collapsed="false">
      <c r="A117" s="248" t="s">
        <v>288</v>
      </c>
      <c r="B117" s="248"/>
      <c r="C117" s="273" t="n">
        <f aca="false">SUM(C111:C116)</f>
        <v>0.0204316666666667</v>
      </c>
      <c r="D117" s="234" t="n">
        <f aca="false">SUM(D111:D116)</f>
        <v>0</v>
      </c>
    </row>
    <row r="118" customFormat="false" ht="59.25" hidden="false" customHeight="true" outlineLevel="0" collapsed="false">
      <c r="A118" s="317" t="s">
        <v>342</v>
      </c>
      <c r="B118" s="317"/>
      <c r="C118" s="317"/>
      <c r="D118" s="317"/>
    </row>
    <row r="119" customFormat="false" ht="14.9" hidden="false" customHeight="true" outlineLevel="0" collapsed="false">
      <c r="A119" s="274"/>
      <c r="B119" s="274"/>
      <c r="C119" s="274"/>
      <c r="D119" s="274"/>
    </row>
    <row r="120" customFormat="false" ht="14.9" hidden="false" customHeight="true" outlineLevel="0" collapsed="false">
      <c r="A120" s="275" t="s">
        <v>343</v>
      </c>
      <c r="B120" s="275"/>
      <c r="C120" s="275"/>
      <c r="D120" s="275"/>
    </row>
    <row r="121" customFormat="false" ht="14.9" hidden="false" customHeight="true" outlineLevel="0" collapsed="false">
      <c r="A121" s="276"/>
      <c r="B121" s="276"/>
      <c r="C121" s="276"/>
      <c r="D121" s="276"/>
    </row>
    <row r="122" customFormat="false" ht="15" hidden="false" customHeight="false" outlineLevel="0" collapsed="false">
      <c r="A122" s="216" t="s">
        <v>344</v>
      </c>
      <c r="B122" s="245" t="s">
        <v>345</v>
      </c>
      <c r="C122" s="216" t="s">
        <v>274</v>
      </c>
      <c r="D122" s="216" t="s">
        <v>259</v>
      </c>
    </row>
    <row r="123" customFormat="false" ht="19.65" hidden="false" customHeight="true" outlineLevel="0" collapsed="false">
      <c r="A123" s="228" t="s">
        <v>221</v>
      </c>
      <c r="B123" s="217" t="s">
        <v>345</v>
      </c>
      <c r="C123" s="264" t="n">
        <v>0.00752</v>
      </c>
      <c r="D123" s="277" t="n">
        <f aca="false">ROUND(C123*D106,2)</f>
        <v>0</v>
      </c>
    </row>
    <row r="124" customFormat="false" ht="14.9" hidden="false" customHeight="true" outlineLevel="0" collapsed="false">
      <c r="A124" s="278" t="s">
        <v>288</v>
      </c>
      <c r="B124" s="278"/>
      <c r="C124" s="278"/>
      <c r="D124" s="279" t="n">
        <f aca="false">D123</f>
        <v>0</v>
      </c>
    </row>
    <row r="125" customFormat="false" ht="14.9" hidden="false" customHeight="true" outlineLevel="0" collapsed="false">
      <c r="A125" s="280"/>
      <c r="B125" s="280"/>
      <c r="C125" s="281"/>
      <c r="D125" s="282"/>
    </row>
    <row r="126" customFormat="false" ht="14.9" hidden="false" customHeight="true" outlineLevel="0" collapsed="false">
      <c r="A126" s="283" t="s">
        <v>346</v>
      </c>
      <c r="B126" s="283"/>
      <c r="C126" s="283"/>
      <c r="D126" s="283"/>
    </row>
    <row r="127" customFormat="false" ht="14.9" hidden="false" customHeight="true" outlineLevel="0" collapsed="false">
      <c r="A127" s="276"/>
      <c r="B127" s="276"/>
      <c r="C127" s="276"/>
      <c r="D127" s="276"/>
    </row>
    <row r="128" customFormat="false" ht="14.9" hidden="false" customHeight="true" outlineLevel="0" collapsed="false">
      <c r="A128" s="284" t="n">
        <v>4</v>
      </c>
      <c r="B128" s="245" t="s">
        <v>347</v>
      </c>
      <c r="C128" s="284"/>
      <c r="D128" s="284" t="s">
        <v>259</v>
      </c>
    </row>
    <row r="129" customFormat="false" ht="14.9" hidden="false" customHeight="true" outlineLevel="0" collapsed="false">
      <c r="A129" s="285" t="s">
        <v>334</v>
      </c>
      <c r="B129" s="217" t="str">
        <f aca="false">B110</f>
        <v>Ausências Legais</v>
      </c>
      <c r="C129" s="217"/>
      <c r="D129" s="277" t="n">
        <f aca="false">D117</f>
        <v>0</v>
      </c>
    </row>
    <row r="130" customFormat="false" ht="14.9" hidden="false" customHeight="true" outlineLevel="0" collapsed="false">
      <c r="A130" s="285" t="s">
        <v>344</v>
      </c>
      <c r="B130" s="217" t="str">
        <f aca="false">B122</f>
        <v>Incidência do Submódulo 2.2 sobre o Substituto nas Ausências Legais</v>
      </c>
      <c r="C130" s="217"/>
      <c r="D130" s="277" t="n">
        <f aca="false">D124</f>
        <v>0</v>
      </c>
    </row>
    <row r="131" customFormat="false" ht="14.9" hidden="false" customHeight="true" outlineLevel="0" collapsed="false">
      <c r="A131" s="278" t="s">
        <v>41</v>
      </c>
      <c r="B131" s="278"/>
      <c r="C131" s="278"/>
      <c r="D131" s="286" t="n">
        <f aca="false">SUM(D129:D130)</f>
        <v>0</v>
      </c>
    </row>
    <row r="132" customFormat="false" ht="14.9" hidden="false" customHeight="true" outlineLevel="0" collapsed="false">
      <c r="A132" s="274"/>
      <c r="B132" s="274"/>
      <c r="C132" s="274"/>
      <c r="D132" s="274"/>
    </row>
    <row r="133" customFormat="false" ht="15" hidden="false" customHeight="false" outlineLevel="0" collapsed="false">
      <c r="A133" s="263" t="s">
        <v>348</v>
      </c>
      <c r="B133" s="263"/>
      <c r="C133" s="263"/>
      <c r="D133" s="263"/>
    </row>
    <row r="134" customFormat="false" ht="12.75" hidden="false" customHeight="true" outlineLevel="0" collapsed="false">
      <c r="A134" s="216" t="n">
        <v>5</v>
      </c>
      <c r="B134" s="245" t="s">
        <v>214</v>
      </c>
      <c r="C134" s="245"/>
      <c r="D134" s="216" t="s">
        <v>259</v>
      </c>
    </row>
    <row r="135" customFormat="false" ht="12.75" hidden="false" customHeight="true" outlineLevel="0" collapsed="false">
      <c r="A135" s="287" t="s">
        <v>221</v>
      </c>
      <c r="B135" s="288" t="s">
        <v>349</v>
      </c>
      <c r="C135" s="288"/>
      <c r="D135" s="230" t="n">
        <v>0</v>
      </c>
    </row>
    <row r="136" customFormat="false" ht="12.75" hidden="false" customHeight="true" outlineLevel="0" collapsed="false">
      <c r="A136" s="287" t="s">
        <v>224</v>
      </c>
      <c r="B136" s="288" t="s">
        <v>394</v>
      </c>
      <c r="C136" s="288"/>
      <c r="D136" s="230" t="n">
        <v>0</v>
      </c>
    </row>
    <row r="137" customFormat="false" ht="12.75" hidden="false" customHeight="true" outlineLevel="0" collapsed="false">
      <c r="A137" s="287" t="s">
        <v>227</v>
      </c>
      <c r="B137" s="288" t="s">
        <v>308</v>
      </c>
      <c r="C137" s="288"/>
      <c r="D137" s="230" t="n">
        <v>0</v>
      </c>
    </row>
    <row r="138" customFormat="false" ht="12.75" hidden="false" customHeight="true" outlineLevel="0" collapsed="false">
      <c r="A138" s="289" t="s">
        <v>288</v>
      </c>
      <c r="B138" s="289"/>
      <c r="C138" s="289"/>
      <c r="D138" s="230" t="n">
        <f aca="false">SUM(D135:D137)</f>
        <v>0</v>
      </c>
    </row>
    <row r="139" customFormat="false" ht="15" hidden="false" customHeight="false" outlineLevel="0" collapsed="false">
      <c r="A139" s="237"/>
      <c r="B139" s="237"/>
      <c r="C139" s="237"/>
      <c r="D139" s="258"/>
    </row>
    <row r="140" customFormat="false" ht="14.25" hidden="false" customHeight="true" outlineLevel="0" collapsed="false">
      <c r="A140" s="290" t="s">
        <v>351</v>
      </c>
      <c r="B140" s="290"/>
      <c r="C140" s="260" t="s">
        <v>327</v>
      </c>
      <c r="D140" s="262" t="n">
        <f aca="false">D28</f>
        <v>0</v>
      </c>
    </row>
    <row r="141" customFormat="false" ht="15" hidden="false" customHeight="false" outlineLevel="0" collapsed="false">
      <c r="A141" s="290"/>
      <c r="B141" s="290"/>
      <c r="C141" s="260" t="s">
        <v>352</v>
      </c>
      <c r="D141" s="262" t="n">
        <f aca="false">D85</f>
        <v>0</v>
      </c>
    </row>
    <row r="142" customFormat="false" ht="15" hidden="false" customHeight="false" outlineLevel="0" collapsed="false">
      <c r="A142" s="290"/>
      <c r="B142" s="290"/>
      <c r="C142" s="260" t="s">
        <v>329</v>
      </c>
      <c r="D142" s="262" t="n">
        <f aca="false">D99</f>
        <v>0</v>
      </c>
    </row>
    <row r="143" customFormat="false" ht="15" hidden="false" customHeight="false" outlineLevel="0" collapsed="false">
      <c r="A143" s="290"/>
      <c r="B143" s="290"/>
      <c r="C143" s="260" t="s">
        <v>353</v>
      </c>
      <c r="D143" s="262" t="n">
        <f aca="false">D131</f>
        <v>0</v>
      </c>
    </row>
    <row r="144" customFormat="false" ht="15" hidden="false" customHeight="false" outlineLevel="0" collapsed="false">
      <c r="A144" s="290"/>
      <c r="B144" s="290"/>
      <c r="C144" s="260" t="s">
        <v>354</v>
      </c>
      <c r="D144" s="262" t="n">
        <f aca="false">D138</f>
        <v>0</v>
      </c>
    </row>
    <row r="145" customFormat="false" ht="15" hidden="false" customHeight="false" outlineLevel="0" collapsed="false">
      <c r="A145" s="290"/>
      <c r="B145" s="290"/>
      <c r="C145" s="268" t="s">
        <v>330</v>
      </c>
      <c r="D145" s="262" t="n">
        <f aca="false">SUM(D140:D144)</f>
        <v>0</v>
      </c>
    </row>
    <row r="146" customFormat="false" ht="14.25" hidden="false" customHeight="true" outlineLevel="0" collapsed="false">
      <c r="A146" s="291" t="s">
        <v>355</v>
      </c>
      <c r="B146" s="291"/>
      <c r="C146" s="260" t="s">
        <v>327</v>
      </c>
      <c r="D146" s="262" t="n">
        <f aca="false">D140</f>
        <v>0</v>
      </c>
    </row>
    <row r="147" customFormat="false" ht="15" hidden="false" customHeight="false" outlineLevel="0" collapsed="false">
      <c r="A147" s="291"/>
      <c r="B147" s="291"/>
      <c r="C147" s="260" t="s">
        <v>352</v>
      </c>
      <c r="D147" s="262" t="n">
        <f aca="false">D141</f>
        <v>0</v>
      </c>
    </row>
    <row r="148" customFormat="false" ht="15" hidden="false" customHeight="false" outlineLevel="0" collapsed="false">
      <c r="A148" s="291"/>
      <c r="B148" s="291"/>
      <c r="C148" s="260" t="s">
        <v>329</v>
      </c>
      <c r="D148" s="262" t="n">
        <f aca="false">D142</f>
        <v>0</v>
      </c>
    </row>
    <row r="149" customFormat="false" ht="15" hidden="false" customHeight="false" outlineLevel="0" collapsed="false">
      <c r="A149" s="291"/>
      <c r="B149" s="291"/>
      <c r="C149" s="260" t="s">
        <v>353</v>
      </c>
      <c r="D149" s="262" t="n">
        <f aca="false">D143</f>
        <v>0</v>
      </c>
    </row>
    <row r="150" customFormat="false" ht="15" hidden="false" customHeight="false" outlineLevel="0" collapsed="false">
      <c r="A150" s="291"/>
      <c r="B150" s="291"/>
      <c r="C150" s="260" t="s">
        <v>354</v>
      </c>
      <c r="D150" s="262" t="n">
        <f aca="false">D144</f>
        <v>0</v>
      </c>
    </row>
    <row r="151" customFormat="false" ht="15" hidden="false" customHeight="false" outlineLevel="0" collapsed="false">
      <c r="A151" s="291"/>
      <c r="B151" s="291"/>
      <c r="C151" s="260" t="s">
        <v>356</v>
      </c>
      <c r="D151" s="262" t="n">
        <f aca="false">D157</f>
        <v>0</v>
      </c>
    </row>
    <row r="152" customFormat="false" ht="15" hidden="false" customHeight="false" outlineLevel="0" collapsed="false">
      <c r="A152" s="291"/>
      <c r="B152" s="291"/>
      <c r="C152" s="268" t="s">
        <v>330</v>
      </c>
      <c r="D152" s="292" t="n">
        <f aca="false">SUM(D146:D151)</f>
        <v>0</v>
      </c>
    </row>
    <row r="154" customFormat="false" ht="15" hidden="false" customHeight="false" outlineLevel="0" collapsed="false">
      <c r="A154" s="214" t="s">
        <v>357</v>
      </c>
      <c r="B154" s="214"/>
      <c r="C154" s="214"/>
      <c r="D154" s="214"/>
    </row>
    <row r="156" customFormat="false" ht="15" hidden="false" customHeight="false" outlineLevel="0" collapsed="false">
      <c r="A156" s="293" t="n">
        <v>6</v>
      </c>
      <c r="B156" s="294" t="s">
        <v>215</v>
      </c>
      <c r="C156" s="295" t="s">
        <v>274</v>
      </c>
      <c r="D156" s="295" t="s">
        <v>259</v>
      </c>
    </row>
    <row r="157" customFormat="false" ht="15" hidden="false" customHeight="false" outlineLevel="0" collapsed="false">
      <c r="A157" s="296" t="s">
        <v>221</v>
      </c>
      <c r="B157" s="297" t="s">
        <v>197</v>
      </c>
      <c r="C157" s="298" t="n">
        <v>0.05</v>
      </c>
      <c r="D157" s="299" t="n">
        <f aca="false">ROUND(D145*C157,2)</f>
        <v>0</v>
      </c>
    </row>
    <row r="158" customFormat="false" ht="15" hidden="false" customHeight="false" outlineLevel="0" collapsed="false">
      <c r="A158" s="296" t="s">
        <v>224</v>
      </c>
      <c r="B158" s="297" t="s">
        <v>199</v>
      </c>
      <c r="C158" s="300" t="n">
        <v>0.0679</v>
      </c>
      <c r="D158" s="299" t="n">
        <f aca="false">ROUND(D152*C158,2)</f>
        <v>0</v>
      </c>
    </row>
    <row r="159" customFormat="false" ht="13.5" hidden="false" customHeight="true" outlineLevel="0" collapsed="false">
      <c r="A159" s="301" t="s">
        <v>358</v>
      </c>
      <c r="B159" s="301"/>
      <c r="C159" s="301"/>
      <c r="D159" s="299" t="n">
        <f aca="false">D145+D157+D158</f>
        <v>0</v>
      </c>
    </row>
    <row r="160" customFormat="false" ht="13.5" hidden="false" customHeight="true" outlineLevel="0" collapsed="false">
      <c r="A160" s="301" t="s">
        <v>359</v>
      </c>
      <c r="B160" s="301"/>
      <c r="C160" s="301"/>
      <c r="D160" s="299" t="n">
        <f aca="false">ROUND(D159/(1-C161),2)</f>
        <v>0</v>
      </c>
    </row>
    <row r="161" customFormat="false" ht="15" hidden="false" customHeight="false" outlineLevel="0" collapsed="false">
      <c r="A161" s="296" t="s">
        <v>227</v>
      </c>
      <c r="B161" s="297" t="s">
        <v>198</v>
      </c>
      <c r="C161" s="298" t="n">
        <f aca="false">SUM(C162:C164)</f>
        <v>0.0765</v>
      </c>
      <c r="D161" s="299"/>
    </row>
    <row r="162" customFormat="false" ht="15" hidden="false" customHeight="false" outlineLevel="0" collapsed="false">
      <c r="A162" s="296"/>
      <c r="B162" s="297" t="s">
        <v>360</v>
      </c>
      <c r="C162" s="300" t="n">
        <v>0.0065</v>
      </c>
      <c r="D162" s="299" t="n">
        <f aca="false">ROUND($D$160*C162,2)</f>
        <v>0</v>
      </c>
    </row>
    <row r="163" customFormat="false" ht="15" hidden="false" customHeight="false" outlineLevel="0" collapsed="false">
      <c r="A163" s="296"/>
      <c r="B163" s="297" t="s">
        <v>361</v>
      </c>
      <c r="C163" s="300" t="n">
        <v>0.03</v>
      </c>
      <c r="D163" s="299" t="n">
        <f aca="false">ROUND($D$160*C163,2)</f>
        <v>0</v>
      </c>
    </row>
    <row r="164" customFormat="false" ht="15" hidden="false" customHeight="false" outlineLevel="0" collapsed="false">
      <c r="A164" s="296"/>
      <c r="B164" s="297" t="s">
        <v>362</v>
      </c>
      <c r="C164" s="300" t="n">
        <v>0.04</v>
      </c>
      <c r="D164" s="299" t="n">
        <f aca="false">ROUND($D$160*C164,2)</f>
        <v>0</v>
      </c>
    </row>
    <row r="165" customFormat="false" ht="24" hidden="false" customHeight="true" outlineLevel="0" collapsed="false">
      <c r="A165" s="293" t="s">
        <v>288</v>
      </c>
      <c r="B165" s="293"/>
      <c r="C165" s="302"/>
      <c r="D165" s="299" t="n">
        <f aca="false">SUM(D162:D164)+D157+D158</f>
        <v>0</v>
      </c>
    </row>
    <row r="166" customFormat="false" ht="34.5" hidden="false" customHeight="true" outlineLevel="0" collapsed="false">
      <c r="A166" s="317" t="s">
        <v>363</v>
      </c>
      <c r="B166" s="317"/>
      <c r="C166" s="317"/>
      <c r="D166" s="317"/>
    </row>
    <row r="168" customFormat="false" ht="15" hidden="false" customHeight="false" outlineLevel="0" collapsed="false">
      <c r="A168" s="214" t="s">
        <v>364</v>
      </c>
      <c r="B168" s="214"/>
      <c r="C168" s="214"/>
      <c r="D168" s="214"/>
    </row>
    <row r="170" customFormat="false" ht="13.5" hidden="false" customHeight="true" outlineLevel="0" collapsed="false">
      <c r="A170" s="293"/>
      <c r="B170" s="293" t="s">
        <v>365</v>
      </c>
      <c r="C170" s="293"/>
      <c r="D170" s="295" t="s">
        <v>259</v>
      </c>
    </row>
    <row r="171" customFormat="false" ht="13.5" hidden="false" customHeight="true" outlineLevel="0" collapsed="false">
      <c r="A171" s="304" t="s">
        <v>221</v>
      </c>
      <c r="B171" s="305" t="s">
        <v>256</v>
      </c>
      <c r="C171" s="305"/>
      <c r="D171" s="299" t="n">
        <f aca="false">D140</f>
        <v>0</v>
      </c>
    </row>
    <row r="172" customFormat="false" ht="13.5" hidden="false" customHeight="true" outlineLevel="0" collapsed="false">
      <c r="A172" s="304" t="s">
        <v>224</v>
      </c>
      <c r="B172" s="305" t="s">
        <v>268</v>
      </c>
      <c r="C172" s="305"/>
      <c r="D172" s="299" t="n">
        <f aca="false">D141</f>
        <v>0</v>
      </c>
    </row>
    <row r="173" customFormat="false" ht="13.5" hidden="false" customHeight="true" outlineLevel="0" collapsed="false">
      <c r="A173" s="304" t="s">
        <v>227</v>
      </c>
      <c r="B173" s="305" t="s">
        <v>317</v>
      </c>
      <c r="C173" s="305"/>
      <c r="D173" s="299" t="n">
        <f aca="false">D142</f>
        <v>0</v>
      </c>
    </row>
    <row r="174" customFormat="false" ht="13.5" hidden="false" customHeight="true" outlineLevel="0" collapsed="false">
      <c r="A174" s="304" t="s">
        <v>229</v>
      </c>
      <c r="B174" s="305" t="s">
        <v>332</v>
      </c>
      <c r="C174" s="305"/>
      <c r="D174" s="299" t="n">
        <f aca="false">D143</f>
        <v>0</v>
      </c>
    </row>
    <row r="175" customFormat="false" ht="13.5" hidden="false" customHeight="true" outlineLevel="0" collapsed="false">
      <c r="A175" s="304" t="s">
        <v>232</v>
      </c>
      <c r="B175" s="305" t="s">
        <v>348</v>
      </c>
      <c r="C175" s="305"/>
      <c r="D175" s="299" t="n">
        <f aca="false">D144</f>
        <v>0</v>
      </c>
    </row>
    <row r="176" customFormat="false" ht="13.5" hidden="false" customHeight="true" outlineLevel="0" collapsed="false">
      <c r="A176" s="293" t="s">
        <v>366</v>
      </c>
      <c r="B176" s="293"/>
      <c r="C176" s="293"/>
      <c r="D176" s="299" t="n">
        <f aca="false">SUM(D171:D175)</f>
        <v>0</v>
      </c>
    </row>
    <row r="177" customFormat="false" ht="13.5" hidden="false" customHeight="true" outlineLevel="0" collapsed="false">
      <c r="A177" s="304" t="s">
        <v>234</v>
      </c>
      <c r="B177" s="305" t="s">
        <v>367</v>
      </c>
      <c r="C177" s="305"/>
      <c r="D177" s="299" t="n">
        <f aca="false">D165</f>
        <v>0</v>
      </c>
    </row>
    <row r="178" customFormat="false" ht="13.5" hidden="false" customHeight="true" outlineLevel="0" collapsed="false">
      <c r="A178" s="306" t="s">
        <v>368</v>
      </c>
      <c r="B178" s="306"/>
      <c r="C178" s="306"/>
      <c r="D178" s="307" t="n">
        <f aca="false">D176+D177</f>
        <v>0</v>
      </c>
      <c r="H178" s="319"/>
      <c r="I178" s="319"/>
    </row>
    <row r="179" customFormat="false" ht="15" hidden="false" customHeight="false" outlineLevel="0" collapsed="false">
      <c r="A179" s="308"/>
      <c r="B179" s="308"/>
      <c r="C179" s="308"/>
      <c r="D179" s="308"/>
    </row>
    <row r="180" customFormat="false" ht="15.75" hidden="false" customHeight="true" outlineLevel="0" collapsed="false">
      <c r="A180" s="308"/>
      <c r="B180" s="308"/>
      <c r="C180" s="308"/>
      <c r="D180" s="308"/>
    </row>
    <row r="181" customFormat="false" ht="12.75" hidden="false" customHeight="true" outlineLevel="0" collapsed="false">
      <c r="A181" s="309" t="s">
        <v>369</v>
      </c>
      <c r="B181" s="309"/>
      <c r="C181" s="309"/>
      <c r="D181" s="309"/>
    </row>
    <row r="182" customFormat="false" ht="15" hidden="false" customHeight="false" outlineLevel="0" collapsed="false">
      <c r="A182" s="309"/>
      <c r="B182" s="309"/>
      <c r="C182" s="309"/>
      <c r="D182" s="309"/>
    </row>
    <row r="183" customFormat="false" ht="15" hidden="false" customHeight="false" outlineLevel="0" collapsed="false">
      <c r="A183" s="309"/>
      <c r="B183" s="309"/>
      <c r="C183" s="309"/>
      <c r="D183" s="309"/>
    </row>
    <row r="184" customFormat="false" ht="33" hidden="false" customHeight="true" outlineLevel="0" collapsed="false">
      <c r="A184" s="310" t="s">
        <v>388</v>
      </c>
      <c r="B184" s="310"/>
      <c r="C184" s="310"/>
      <c r="D184" s="310"/>
    </row>
    <row r="185" customFormat="false" ht="21" hidden="false" customHeight="true" outlineLevel="0" collapsed="false">
      <c r="A185" s="311" t="s">
        <v>371</v>
      </c>
      <c r="B185" s="311"/>
      <c r="C185" s="311"/>
      <c r="D185" s="311"/>
    </row>
    <row r="188" customFormat="false" ht="15" hidden="false" customHeight="false" outlineLevel="0" collapsed="false">
      <c r="A188" s="312" t="s">
        <v>372</v>
      </c>
      <c r="B188" s="312"/>
      <c r="C188" s="312"/>
      <c r="D188" s="312"/>
    </row>
    <row r="189" customFormat="false" ht="15" hidden="false" customHeight="false" outlineLevel="0" collapsed="false">
      <c r="A189" s="312" t="s">
        <v>373</v>
      </c>
      <c r="B189" s="312"/>
      <c r="C189" s="312"/>
      <c r="D189" s="312"/>
    </row>
    <row r="1048575" customFormat="false" ht="12.8" hidden="false" customHeight="true" outlineLevel="0" collapsed="false"/>
    <row r="1048576" customFormat="false" ht="12.8" hidden="false" customHeight="true" outlineLevel="0" collapsed="false"/>
  </sheetData>
  <mergeCells count="97">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6:C26"/>
    <mergeCell ref="B27:C27"/>
    <mergeCell ref="A28:C28"/>
    <mergeCell ref="A29:D29"/>
    <mergeCell ref="A30:D30"/>
    <mergeCell ref="A31:D31"/>
    <mergeCell ref="A33:D33"/>
    <mergeCell ref="A35:B36"/>
    <mergeCell ref="A38:D38"/>
    <mergeCell ref="A44:C44"/>
    <mergeCell ref="A45:D45"/>
    <mergeCell ref="A47:B49"/>
    <mergeCell ref="A51:D51"/>
    <mergeCell ref="A62:B62"/>
    <mergeCell ref="A63:D63"/>
    <mergeCell ref="A64:D64"/>
    <mergeCell ref="A66:D66"/>
    <mergeCell ref="B67:C67"/>
    <mergeCell ref="B68:C68"/>
    <mergeCell ref="B69:C69"/>
    <mergeCell ref="B70:C70"/>
    <mergeCell ref="B71:C71"/>
    <mergeCell ref="B72:C72"/>
    <mergeCell ref="B73:C73"/>
    <mergeCell ref="B74:C74"/>
    <mergeCell ref="B75:C75"/>
    <mergeCell ref="B76:C76"/>
    <mergeCell ref="A77:C77"/>
    <mergeCell ref="A78:D78"/>
    <mergeCell ref="A80:D80"/>
    <mergeCell ref="B81:C81"/>
    <mergeCell ref="B82:C82"/>
    <mergeCell ref="B83:C83"/>
    <mergeCell ref="B84:C84"/>
    <mergeCell ref="A85:C85"/>
    <mergeCell ref="A87:B89"/>
    <mergeCell ref="A91:D91"/>
    <mergeCell ref="A99:C99"/>
    <mergeCell ref="A100:D100"/>
    <mergeCell ref="A102:B106"/>
    <mergeCell ref="A108:D108"/>
    <mergeCell ref="A109:D109"/>
    <mergeCell ref="A117:B117"/>
    <mergeCell ref="A118:D118"/>
    <mergeCell ref="A120:D120"/>
    <mergeCell ref="A124:C124"/>
    <mergeCell ref="A126:D126"/>
    <mergeCell ref="A131:C131"/>
    <mergeCell ref="A133:D133"/>
    <mergeCell ref="B134:C134"/>
    <mergeCell ref="B135:C135"/>
    <mergeCell ref="B136:C136"/>
    <mergeCell ref="B137:C137"/>
    <mergeCell ref="A138:C138"/>
    <mergeCell ref="A140:B145"/>
    <mergeCell ref="A146:B152"/>
    <mergeCell ref="A154:D154"/>
    <mergeCell ref="A159:C159"/>
    <mergeCell ref="A160:C160"/>
    <mergeCell ref="A165:B165"/>
    <mergeCell ref="A166:D166"/>
    <mergeCell ref="A168:D168"/>
    <mergeCell ref="B170:C170"/>
    <mergeCell ref="B171:C171"/>
    <mergeCell ref="B172:C172"/>
    <mergeCell ref="B173:C173"/>
    <mergeCell ref="B174:C174"/>
    <mergeCell ref="B175:C175"/>
    <mergeCell ref="A176:C176"/>
    <mergeCell ref="B177:C177"/>
    <mergeCell ref="A178:C178"/>
    <mergeCell ref="A181:D183"/>
    <mergeCell ref="A184:D184"/>
    <mergeCell ref="A185:D185"/>
    <mergeCell ref="A188:D188"/>
    <mergeCell ref="A189:D189"/>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M1048576"/>
  <sheetViews>
    <sheetView showFormulas="false" showGridLines="true" showRowColHeaders="true" showZeros="true" rightToLeft="false" tabSelected="false" showOutlineSymbols="true" defaultGridColor="true" view="normal" topLeftCell="A55" colorId="64" zoomScale="100" zoomScaleNormal="100" zoomScalePageLayoutView="100" workbookViewId="0">
      <selection pane="topLeft" activeCell="P74" activeCellId="0" sqref="P74"/>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3.07"/>
    <col collapsed="false" customWidth="true" hidden="true" outlineLevel="0" max="6" min="6" style="210" width="15.06"/>
    <col collapsed="false" customWidth="true" hidden="true" outlineLevel="0" max="7" min="7" style="210" width="11.7"/>
    <col collapsed="false" customWidth="true" hidden="true" outlineLevel="0" max="8" min="8" style="210" width="15.06"/>
    <col collapsed="false" customWidth="true" hidden="true" outlineLevel="0" max="9" min="9" style="210" width="12.79"/>
    <col collapsed="false" customWidth="true" hidden="true" outlineLevel="0" max="10" min="10" style="210" width="11.54"/>
    <col collapsed="false" customWidth="true" hidden="true" outlineLevel="0" max="11" min="11" style="210" width="14.6"/>
    <col collapsed="false" customWidth="true" hidden="true" outlineLevel="0" max="12" min="12" style="210" width="10.71"/>
    <col collapsed="false" customWidth="false" hidden="false" outlineLevel="0" max="1024" min="13"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c r="H6" s="211"/>
      <c r="I6" s="211"/>
      <c r="J6" s="211"/>
      <c r="K6" s="211"/>
      <c r="L6" s="211"/>
      <c r="M6" s="211"/>
    </row>
    <row r="7" customFormat="false" ht="15" hidden="false" customHeight="false" outlineLevel="0" collapsed="false">
      <c r="A7" s="216" t="s">
        <v>224</v>
      </c>
      <c r="B7" s="217" t="s">
        <v>225</v>
      </c>
      <c r="C7" s="218" t="s">
        <v>226</v>
      </c>
      <c r="D7" s="218"/>
      <c r="H7" s="211"/>
      <c r="I7" s="211"/>
      <c r="J7" s="211"/>
      <c r="K7" s="211"/>
      <c r="L7" s="211"/>
      <c r="M7" s="211"/>
    </row>
    <row r="8" customFormat="false" ht="15" hidden="false" customHeight="false" outlineLevel="0" collapsed="false">
      <c r="A8" s="216" t="s">
        <v>227</v>
      </c>
      <c r="B8" s="217" t="s">
        <v>228</v>
      </c>
      <c r="C8" s="219" t="n">
        <v>46182</v>
      </c>
      <c r="D8" s="219"/>
      <c r="H8" s="211"/>
      <c r="I8" s="211"/>
      <c r="J8" s="211"/>
      <c r="K8" s="211"/>
      <c r="L8" s="211"/>
      <c r="M8" s="211"/>
    </row>
    <row r="9" customFormat="false" ht="15" hidden="false" customHeight="false" outlineLevel="0" collapsed="false">
      <c r="A9" s="216" t="s">
        <v>229</v>
      </c>
      <c r="B9" s="217" t="s">
        <v>230</v>
      </c>
      <c r="C9" s="218" t="s">
        <v>231</v>
      </c>
      <c r="D9" s="218"/>
      <c r="H9" s="211"/>
      <c r="I9" s="211"/>
      <c r="K9" s="210" t="s">
        <v>395</v>
      </c>
      <c r="M9" s="211"/>
    </row>
    <row r="10" customFormat="false" ht="15" hidden="false" customHeight="false" outlineLevel="0" collapsed="false">
      <c r="A10" s="216" t="s">
        <v>232</v>
      </c>
      <c r="B10" s="220" t="s">
        <v>233</v>
      </c>
      <c r="C10" s="221" t="n">
        <v>12</v>
      </c>
      <c r="D10" s="221"/>
      <c r="H10" s="211"/>
      <c r="I10" s="211"/>
      <c r="M10" s="211"/>
    </row>
    <row r="11" customFormat="false" ht="23.85" hidden="false" customHeight="true" outlineLevel="0" collapsed="false">
      <c r="A11" s="216" t="s">
        <v>234</v>
      </c>
      <c r="B11" s="220" t="s">
        <v>235</v>
      </c>
      <c r="C11" s="222" t="s">
        <v>396</v>
      </c>
      <c r="D11" s="222"/>
      <c r="J11" s="210" t="s">
        <v>397</v>
      </c>
      <c r="K11" s="210" t="s">
        <v>398</v>
      </c>
      <c r="L11" s="210" t="n">
        <f aca="false">15*7</f>
        <v>105</v>
      </c>
    </row>
    <row r="12" customFormat="false" ht="15" hidden="false" customHeight="false" outlineLevel="0" collapsed="false">
      <c r="A12" s="216" t="s">
        <v>237</v>
      </c>
      <c r="B12" s="220" t="s">
        <v>238</v>
      </c>
      <c r="C12" s="218" t="s">
        <v>239</v>
      </c>
      <c r="D12" s="218"/>
      <c r="J12" s="210" t="s">
        <v>399</v>
      </c>
      <c r="K12" s="210" t="s">
        <v>400</v>
      </c>
      <c r="L12" s="210" t="n">
        <f aca="false">16*7</f>
        <v>112</v>
      </c>
    </row>
    <row r="13" customFormat="false" ht="15" hidden="false" customHeight="false" outlineLevel="0" collapsed="false">
      <c r="A13" s="216" t="s">
        <v>240</v>
      </c>
      <c r="B13" s="217" t="s">
        <v>241</v>
      </c>
      <c r="C13" s="218" t="s">
        <v>390</v>
      </c>
      <c r="D13" s="218"/>
      <c r="J13" s="210" t="s">
        <v>401</v>
      </c>
      <c r="K13" s="210" t="s">
        <v>402</v>
      </c>
      <c r="L13" s="210" t="n">
        <f aca="false">17*7</f>
        <v>119</v>
      </c>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180</v>
      </c>
      <c r="H23" s="210" t="s">
        <v>403</v>
      </c>
    </row>
    <row r="24" customFormat="false" ht="12.75" hidden="false" customHeight="true" outlineLevel="0" collapsed="false">
      <c r="A24" s="228" t="s">
        <v>221</v>
      </c>
      <c r="B24" s="229" t="s">
        <v>260</v>
      </c>
      <c r="C24" s="229"/>
      <c r="D24" s="230" t="n">
        <v>0</v>
      </c>
      <c r="F24" s="231" t="n">
        <f aca="false">C14/220</f>
        <v>0</v>
      </c>
      <c r="G24" s="232" t="n">
        <f aca="false">F24*G23</f>
        <v>0</v>
      </c>
      <c r="H24" s="313" t="s">
        <v>404</v>
      </c>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16" t="s">
        <v>41</v>
      </c>
      <c r="B26" s="216"/>
      <c r="C26" s="216"/>
      <c r="D26" s="234" t="n">
        <f aca="false">SUM(D24:D25)</f>
        <v>0</v>
      </c>
    </row>
    <row r="27" customFormat="false" ht="24.75" hidden="false" customHeight="true" outlineLevel="0" collapsed="false">
      <c r="A27" s="322" t="s">
        <v>391</v>
      </c>
      <c r="B27" s="322"/>
      <c r="C27" s="322"/>
      <c r="D27" s="322"/>
    </row>
    <row r="28" customFormat="false" ht="15" hidden="false" customHeight="false" outlineLevel="0" collapsed="false">
      <c r="A28" s="237"/>
      <c r="B28" s="237"/>
      <c r="C28" s="237"/>
      <c r="D28" s="238"/>
    </row>
    <row r="29" customFormat="false" ht="15" hidden="false" customHeight="false" outlineLevel="0" collapsed="false">
      <c r="A29" s="224" t="s">
        <v>268</v>
      </c>
      <c r="B29" s="224"/>
      <c r="C29" s="224"/>
      <c r="D29" s="224"/>
    </row>
    <row r="30" customFormat="false" ht="15" hidden="false" customHeight="false" outlineLevel="0" collapsed="false">
      <c r="A30" s="237"/>
      <c r="B30" s="237"/>
      <c r="C30" s="237"/>
      <c r="D30" s="238"/>
    </row>
    <row r="31" customFormat="false" ht="15" hidden="false" customHeight="false" outlineLevel="0" collapsed="false">
      <c r="A31" s="239" t="s">
        <v>269</v>
      </c>
      <c r="B31" s="239"/>
      <c r="C31" s="240" t="s">
        <v>270</v>
      </c>
      <c r="D31" s="241" t="n">
        <f aca="false">D26</f>
        <v>0</v>
      </c>
    </row>
    <row r="32" customFormat="false" ht="15" hidden="false" customHeight="false" outlineLevel="0" collapsed="false">
      <c r="A32" s="239"/>
      <c r="B32" s="239"/>
      <c r="C32" s="240" t="s">
        <v>64</v>
      </c>
      <c r="D32" s="242" t="n">
        <f aca="false">SUM(D31)</f>
        <v>0</v>
      </c>
    </row>
    <row r="33" customFormat="false" ht="15" hidden="false" customHeight="false" outlineLevel="0" collapsed="false">
      <c r="A33" s="91"/>
      <c r="B33" s="243"/>
      <c r="C33" s="243"/>
      <c r="D33" s="243"/>
    </row>
    <row r="34" customFormat="false" ht="15" hidden="false" customHeight="false" outlineLevel="0" collapsed="false">
      <c r="A34" s="244" t="s">
        <v>271</v>
      </c>
      <c r="B34" s="244"/>
      <c r="C34" s="244"/>
      <c r="D34" s="244"/>
    </row>
    <row r="35" customFormat="false" ht="15" hidden="false" customHeight="false" outlineLevel="0" collapsed="false">
      <c r="A35" s="243"/>
      <c r="B35" s="243"/>
      <c r="C35" s="243"/>
      <c r="D35" s="243"/>
    </row>
    <row r="36" customFormat="false" ht="15" hidden="false" customHeight="false" outlineLevel="0" collapsed="false">
      <c r="A36" s="216" t="s">
        <v>272</v>
      </c>
      <c r="B36" s="245" t="s">
        <v>273</v>
      </c>
      <c r="C36" s="216" t="s">
        <v>274</v>
      </c>
      <c r="D36" s="216" t="s">
        <v>259</v>
      </c>
    </row>
    <row r="37" customFormat="false" ht="15" hidden="false" customHeight="false" outlineLevel="0" collapsed="false">
      <c r="A37" s="228" t="s">
        <v>221</v>
      </c>
      <c r="B37" s="217" t="s">
        <v>275</v>
      </c>
      <c r="C37" s="246" t="n">
        <v>0.08333</v>
      </c>
      <c r="D37" s="230" t="n">
        <f aca="false">ROUND($D$32*C37,2)</f>
        <v>0</v>
      </c>
    </row>
    <row r="38" customFormat="false" ht="15" hidden="false" customHeight="false" outlineLevel="0" collapsed="false">
      <c r="A38" s="228" t="s">
        <v>224</v>
      </c>
      <c r="B38" s="217" t="s">
        <v>50</v>
      </c>
      <c r="C38" s="246" t="n">
        <v>0.08333</v>
      </c>
      <c r="D38" s="230" t="n">
        <f aca="false">ROUND($D$32*C38,2)</f>
        <v>0</v>
      </c>
    </row>
    <row r="39" customFormat="false" ht="15" hidden="false" customHeight="false" outlineLevel="0" collapsed="false">
      <c r="A39" s="228" t="s">
        <v>227</v>
      </c>
      <c r="B39" s="217" t="s">
        <v>276</v>
      </c>
      <c r="C39" s="247" t="n">
        <v>0.027778</v>
      </c>
      <c r="D39" s="230" t="n">
        <f aca="false">ROUND($D$32*C39,2)</f>
        <v>0</v>
      </c>
    </row>
    <row r="40" customFormat="false" ht="12.75" hidden="false" customHeight="true" outlineLevel="0" collapsed="false">
      <c r="A40" s="248" t="s">
        <v>41</v>
      </c>
      <c r="B40" s="248"/>
      <c r="C40" s="248"/>
      <c r="D40" s="234" t="n">
        <f aca="false">SUM(D37:D39)</f>
        <v>0</v>
      </c>
    </row>
    <row r="41" customFormat="false" ht="44.25" hidden="false" customHeight="true" outlineLevel="0" collapsed="false">
      <c r="A41" s="229" t="s">
        <v>277</v>
      </c>
      <c r="B41" s="229"/>
      <c r="C41" s="229"/>
      <c r="D41" s="229"/>
    </row>
    <row r="42" customFormat="false" ht="15" hidden="false" customHeight="false" outlineLevel="0" collapsed="false">
      <c r="A42" s="237"/>
      <c r="B42" s="237"/>
      <c r="C42" s="237"/>
      <c r="D42" s="249"/>
    </row>
    <row r="43" customFormat="false" ht="15" hidden="false" customHeight="false" outlineLevel="0" collapsed="false">
      <c r="A43" s="239" t="s">
        <v>278</v>
      </c>
      <c r="B43" s="239"/>
      <c r="C43" s="240" t="s">
        <v>270</v>
      </c>
      <c r="D43" s="241" t="n">
        <f aca="false">D26</f>
        <v>0</v>
      </c>
    </row>
    <row r="44" customFormat="false" ht="15" hidden="false" customHeight="false" outlineLevel="0" collapsed="false">
      <c r="A44" s="239"/>
      <c r="B44" s="239"/>
      <c r="C44" s="240" t="s">
        <v>279</v>
      </c>
      <c r="D44" s="242" t="n">
        <f aca="false">D40</f>
        <v>0</v>
      </c>
    </row>
    <row r="45" customFormat="false" ht="15" hidden="false" customHeight="false" outlineLevel="0" collapsed="false">
      <c r="A45" s="239"/>
      <c r="B45" s="239"/>
      <c r="C45" s="240" t="s">
        <v>64</v>
      </c>
      <c r="D45" s="242" t="n">
        <f aca="false">SUM(D43:D44)</f>
        <v>0</v>
      </c>
    </row>
    <row r="46" customFormat="false" ht="15" hidden="false" customHeight="false" outlineLevel="0" collapsed="false">
      <c r="A46" s="243"/>
      <c r="B46" s="243"/>
      <c r="C46" s="243"/>
      <c r="D46" s="243"/>
    </row>
    <row r="47" customFormat="false" ht="26.25" hidden="false" customHeight="true" outlineLevel="0" collapsed="false">
      <c r="A47" s="250" t="s">
        <v>280</v>
      </c>
      <c r="B47" s="250"/>
      <c r="C47" s="250"/>
      <c r="D47" s="250"/>
    </row>
    <row r="48" customFormat="false" ht="11.25" hidden="false" customHeight="true" outlineLevel="0" collapsed="false">
      <c r="A48" s="243"/>
      <c r="B48" s="243"/>
      <c r="C48" s="243"/>
      <c r="D48" s="243"/>
    </row>
    <row r="49" customFormat="false" ht="15" hidden="false" customHeight="false" outlineLevel="0" collapsed="false">
      <c r="A49" s="216" t="s">
        <v>281</v>
      </c>
      <c r="B49" s="216" t="s">
        <v>282</v>
      </c>
      <c r="C49" s="216" t="s">
        <v>274</v>
      </c>
      <c r="D49" s="216" t="s">
        <v>259</v>
      </c>
    </row>
    <row r="50" customFormat="false" ht="15" hidden="false" customHeight="false" outlineLevel="0" collapsed="false">
      <c r="A50" s="228" t="s">
        <v>221</v>
      </c>
      <c r="B50" s="217" t="s">
        <v>283</v>
      </c>
      <c r="C50" s="251" t="n">
        <v>0.2</v>
      </c>
      <c r="D50" s="230" t="n">
        <f aca="false">D45*C50</f>
        <v>0</v>
      </c>
    </row>
    <row r="51" customFormat="false" ht="14.25" hidden="false" customHeight="true" outlineLevel="0" collapsed="false">
      <c r="A51" s="228" t="s">
        <v>224</v>
      </c>
      <c r="B51" s="217" t="s">
        <v>284</v>
      </c>
      <c r="C51" s="251" t="n">
        <v>0.025</v>
      </c>
      <c r="D51" s="230" t="n">
        <f aca="false">D45*C51</f>
        <v>0</v>
      </c>
    </row>
    <row r="52" customFormat="false" ht="15" hidden="false" customHeight="false" outlineLevel="0" collapsed="false">
      <c r="A52" s="228" t="s">
        <v>227</v>
      </c>
      <c r="B52" s="217" t="s">
        <v>285</v>
      </c>
      <c r="C52" s="251" t="n">
        <v>0.06</v>
      </c>
      <c r="D52" s="230" t="n">
        <f aca="false">D45*C52</f>
        <v>0</v>
      </c>
    </row>
    <row r="53" customFormat="false" ht="15" hidden="false" customHeight="false" outlineLevel="0" collapsed="false">
      <c r="A53" s="228" t="s">
        <v>229</v>
      </c>
      <c r="B53" s="217" t="s">
        <v>286</v>
      </c>
      <c r="C53" s="251" t="n">
        <v>0.015</v>
      </c>
      <c r="D53" s="230" t="n">
        <f aca="false">D45*C53</f>
        <v>0</v>
      </c>
    </row>
    <row r="54" customFormat="false" ht="15" hidden="false" customHeight="false" outlineLevel="0" collapsed="false">
      <c r="A54" s="228" t="s">
        <v>232</v>
      </c>
      <c r="B54" s="217" t="s">
        <v>287</v>
      </c>
      <c r="C54" s="251" t="n">
        <v>0.01</v>
      </c>
      <c r="D54" s="230" t="n">
        <f aca="false">D45*C54</f>
        <v>0</v>
      </c>
    </row>
    <row r="55" customFormat="false" ht="15" hidden="false" customHeight="false" outlineLevel="0" collapsed="false">
      <c r="A55" s="228" t="s">
        <v>234</v>
      </c>
      <c r="B55" s="217" t="s">
        <v>61</v>
      </c>
      <c r="C55" s="251" t="n">
        <v>0.006</v>
      </c>
      <c r="D55" s="230" t="n">
        <f aca="false">D45*C55</f>
        <v>0</v>
      </c>
    </row>
    <row r="56" customFormat="false" ht="15" hidden="false" customHeight="false" outlineLevel="0" collapsed="false">
      <c r="A56" s="228" t="s">
        <v>237</v>
      </c>
      <c r="B56" s="217" t="s">
        <v>62</v>
      </c>
      <c r="C56" s="251" t="n">
        <v>0.002</v>
      </c>
      <c r="D56" s="230" t="n">
        <f aca="false">D45*C56</f>
        <v>0</v>
      </c>
    </row>
    <row r="57" customFormat="false" ht="15" hidden="false" customHeight="false" outlineLevel="0" collapsed="false">
      <c r="A57" s="228" t="s">
        <v>240</v>
      </c>
      <c r="B57" s="217" t="s">
        <v>63</v>
      </c>
      <c r="C57" s="251" t="n">
        <v>0.08</v>
      </c>
      <c r="D57" s="230" t="n">
        <f aca="false">D45*C57</f>
        <v>0</v>
      </c>
    </row>
    <row r="58" customFormat="false" ht="12.75" hidden="false" customHeight="true" outlineLevel="0" collapsed="false">
      <c r="A58" s="248" t="s">
        <v>288</v>
      </c>
      <c r="B58" s="248"/>
      <c r="C58" s="252" t="n">
        <f aca="false">SUM(C50:C57)</f>
        <v>0.398</v>
      </c>
      <c r="D58" s="234" t="n">
        <f aca="false">SUM(D50:D57)</f>
        <v>0</v>
      </c>
    </row>
    <row r="59" customFormat="false" ht="15" hidden="false" customHeight="false" outlineLevel="0" collapsed="false">
      <c r="A59" s="253" t="s">
        <v>289</v>
      </c>
      <c r="B59" s="253"/>
      <c r="C59" s="253"/>
      <c r="D59" s="253"/>
    </row>
    <row r="60" customFormat="false" ht="23.25" hidden="false" customHeight="true" outlineLevel="0" collapsed="false">
      <c r="A60" s="229" t="s">
        <v>290</v>
      </c>
      <c r="B60" s="229"/>
      <c r="C60" s="229"/>
      <c r="D60" s="229"/>
    </row>
    <row r="62" customFormat="false" ht="15" hidden="false" customHeight="false" outlineLevel="0" collapsed="false">
      <c r="A62" s="254" t="s">
        <v>291</v>
      </c>
      <c r="B62" s="254"/>
      <c r="C62" s="254"/>
      <c r="D62" s="254"/>
    </row>
    <row r="63" customFormat="false" ht="12.75" hidden="false" customHeight="true" outlineLevel="0" collapsed="false">
      <c r="A63" s="216" t="s">
        <v>292</v>
      </c>
      <c r="B63" s="216" t="s">
        <v>293</v>
      </c>
      <c r="C63" s="216"/>
      <c r="D63" s="216" t="s">
        <v>259</v>
      </c>
    </row>
    <row r="64" customFormat="false" ht="12.75" hidden="false" customHeight="true" outlineLevel="0" collapsed="false">
      <c r="A64" s="228" t="s">
        <v>294</v>
      </c>
      <c r="B64" s="229" t="s">
        <v>295</v>
      </c>
      <c r="C64" s="229"/>
      <c r="D64" s="230" t="n">
        <v>0</v>
      </c>
    </row>
    <row r="65" customFormat="false" ht="12.75" hidden="false" customHeight="true" outlineLevel="0" collapsed="false">
      <c r="A65" s="228" t="s">
        <v>296</v>
      </c>
      <c r="B65" s="229" t="s">
        <v>297</v>
      </c>
      <c r="C65" s="229"/>
      <c r="D65" s="230" t="n">
        <f aca="false">D64*0.06</f>
        <v>0</v>
      </c>
    </row>
    <row r="66" customFormat="false" ht="12.75" hidden="false" customHeight="true" outlineLevel="0" collapsed="false">
      <c r="A66" s="228" t="s">
        <v>298</v>
      </c>
      <c r="B66" s="229" t="s">
        <v>299</v>
      </c>
      <c r="C66" s="229"/>
      <c r="D66" s="234" t="n">
        <f aca="false">D64-D65</f>
        <v>0</v>
      </c>
    </row>
    <row r="67" customFormat="false" ht="12.75" hidden="false" customHeight="true" outlineLevel="0" collapsed="false">
      <c r="A67" s="228" t="s">
        <v>300</v>
      </c>
      <c r="B67" s="229" t="s">
        <v>301</v>
      </c>
      <c r="C67" s="229"/>
      <c r="D67" s="230" t="n">
        <v>0</v>
      </c>
    </row>
    <row r="68" customFormat="false" ht="12.75" hidden="false" customHeight="true" outlineLevel="0" collapsed="false">
      <c r="A68" s="228" t="s">
        <v>302</v>
      </c>
      <c r="B68" s="229" t="s">
        <v>303</v>
      </c>
      <c r="C68" s="229"/>
      <c r="D68" s="230" t="n">
        <f aca="false">D67*0.05</f>
        <v>0</v>
      </c>
    </row>
    <row r="69" customFormat="false" ht="12.75" hidden="false" customHeight="true" outlineLevel="0" collapsed="false">
      <c r="A69" s="228" t="s">
        <v>304</v>
      </c>
      <c r="B69" s="229" t="s">
        <v>305</v>
      </c>
      <c r="C69" s="229"/>
      <c r="D69" s="234" t="n">
        <f aca="false">D67-D68</f>
        <v>0</v>
      </c>
    </row>
    <row r="70" customFormat="false" ht="12.75" hidden="false" customHeight="true" outlineLevel="0" collapsed="false">
      <c r="A70" s="255" t="s">
        <v>227</v>
      </c>
      <c r="B70" s="256" t="s">
        <v>306</v>
      </c>
      <c r="C70" s="256"/>
      <c r="D70" s="234" t="n">
        <v>0</v>
      </c>
    </row>
    <row r="71" customFormat="false" ht="12.75" hidden="false" customHeight="true" outlineLevel="0" collapsed="false">
      <c r="A71" s="255" t="s">
        <v>229</v>
      </c>
      <c r="B71" s="256" t="s">
        <v>307</v>
      </c>
      <c r="C71" s="256"/>
      <c r="D71" s="230" t="n">
        <v>0</v>
      </c>
    </row>
    <row r="72" customFormat="false" ht="12.75" hidden="false" customHeight="true" outlineLevel="0" collapsed="false">
      <c r="A72" s="255" t="s">
        <v>232</v>
      </c>
      <c r="B72" s="256" t="s">
        <v>308</v>
      </c>
      <c r="C72" s="256"/>
      <c r="D72" s="230"/>
    </row>
    <row r="73" customFormat="false" ht="12.75" hidden="false" customHeight="true" outlineLevel="0" collapsed="false">
      <c r="A73" s="248" t="s">
        <v>41</v>
      </c>
      <c r="B73" s="248"/>
      <c r="C73" s="248"/>
      <c r="D73" s="234" t="n">
        <f aca="false">D66+D69+D70+D71</f>
        <v>0</v>
      </c>
    </row>
    <row r="74" customFormat="false" ht="105.95" hidden="false" customHeight="true" outlineLevel="0" collapsed="false">
      <c r="A74" s="257" t="s">
        <v>405</v>
      </c>
      <c r="B74" s="257"/>
      <c r="C74" s="257"/>
      <c r="D74" s="257"/>
    </row>
    <row r="76" customFormat="false" ht="15" hidden="false" customHeight="false" outlineLevel="0" collapsed="false">
      <c r="A76" s="254" t="s">
        <v>310</v>
      </c>
      <c r="B76" s="254"/>
      <c r="C76" s="254"/>
      <c r="D76" s="254"/>
    </row>
    <row r="77" customFormat="false" ht="12.75" hidden="false" customHeight="true" outlineLevel="0" collapsed="false">
      <c r="A77" s="216" t="n">
        <v>2</v>
      </c>
      <c r="B77" s="216" t="s">
        <v>311</v>
      </c>
      <c r="C77" s="216"/>
      <c r="D77" s="216" t="s">
        <v>259</v>
      </c>
    </row>
    <row r="78" customFormat="false" ht="12.75" hidden="false" customHeight="true" outlineLevel="0" collapsed="false">
      <c r="A78" s="228" t="s">
        <v>272</v>
      </c>
      <c r="B78" s="217" t="s">
        <v>312</v>
      </c>
      <c r="C78" s="217"/>
      <c r="D78" s="230" t="n">
        <f aca="false">D40</f>
        <v>0</v>
      </c>
    </row>
    <row r="79" customFormat="false" ht="12.75" hidden="false" customHeight="true" outlineLevel="0" collapsed="false">
      <c r="A79" s="228" t="s">
        <v>281</v>
      </c>
      <c r="B79" s="217" t="s">
        <v>313</v>
      </c>
      <c r="C79" s="217"/>
      <c r="D79" s="230" t="n">
        <f aca="false">D58</f>
        <v>0</v>
      </c>
    </row>
    <row r="80" customFormat="false" ht="12.75" hidden="false" customHeight="true" outlineLevel="0" collapsed="false">
      <c r="A80" s="228" t="s">
        <v>292</v>
      </c>
      <c r="B80" s="217" t="s">
        <v>314</v>
      </c>
      <c r="C80" s="217"/>
      <c r="D80" s="230" t="n">
        <f aca="false">D73</f>
        <v>0</v>
      </c>
    </row>
    <row r="81" customFormat="false" ht="12.75" hidden="false" customHeight="true" outlineLevel="0" collapsed="false">
      <c r="A81" s="248" t="s">
        <v>41</v>
      </c>
      <c r="B81" s="248"/>
      <c r="C81" s="248"/>
      <c r="D81" s="234" t="n">
        <f aca="false">SUM(D78:D80)</f>
        <v>0</v>
      </c>
    </row>
    <row r="82" customFormat="false" ht="15" hidden="false" customHeight="false" outlineLevel="0" collapsed="false">
      <c r="A82" s="237"/>
      <c r="B82" s="237"/>
      <c r="C82" s="237"/>
      <c r="D82" s="258"/>
    </row>
    <row r="83" customFormat="false" ht="14.25" hidden="false" customHeight="true" outlineLevel="0" collapsed="false">
      <c r="A83" s="259" t="s">
        <v>315</v>
      </c>
      <c r="B83" s="259"/>
      <c r="C83" s="260" t="s">
        <v>270</v>
      </c>
      <c r="D83" s="261" t="n">
        <f aca="false">D26</f>
        <v>0</v>
      </c>
    </row>
    <row r="84" customFormat="false" ht="15" hidden="false" customHeight="false" outlineLevel="0" collapsed="false">
      <c r="A84" s="259"/>
      <c r="B84" s="259"/>
      <c r="C84" s="260" t="s">
        <v>316</v>
      </c>
      <c r="D84" s="261" t="n">
        <f aca="false">D40</f>
        <v>0</v>
      </c>
    </row>
    <row r="85" customFormat="false" ht="15" hidden="false" customHeight="false" outlineLevel="0" collapsed="false">
      <c r="A85" s="259"/>
      <c r="B85" s="259"/>
      <c r="C85" s="260" t="s">
        <v>64</v>
      </c>
      <c r="D85" s="262" t="n">
        <f aca="false">SUM(D83:D84)</f>
        <v>0</v>
      </c>
    </row>
    <row r="87" customFormat="false" ht="15" hidden="false" customHeight="false" outlineLevel="0" collapsed="false">
      <c r="A87" s="263" t="s">
        <v>317</v>
      </c>
      <c r="B87" s="263"/>
      <c r="C87" s="263"/>
      <c r="D87" s="263"/>
    </row>
    <row r="88" customFormat="false" ht="15" hidden="false" customHeight="false" outlineLevel="0" collapsed="false">
      <c r="A88" s="216" t="n">
        <v>3</v>
      </c>
      <c r="B88" s="245" t="s">
        <v>318</v>
      </c>
      <c r="C88" s="245" t="s">
        <v>274</v>
      </c>
      <c r="D88" s="216" t="s">
        <v>259</v>
      </c>
    </row>
    <row r="89" customFormat="false" ht="15" hidden="false" customHeight="false" outlineLevel="0" collapsed="false">
      <c r="A89" s="228" t="s">
        <v>221</v>
      </c>
      <c r="B89" s="217" t="s">
        <v>319</v>
      </c>
      <c r="C89" s="252" t="n">
        <f aca="false">1/12*5.55%</f>
        <v>0.004625</v>
      </c>
      <c r="D89" s="230" t="n">
        <f aca="false">ROUND($D$85*C89,2)</f>
        <v>0</v>
      </c>
    </row>
    <row r="90" customFormat="false" ht="15" hidden="false" customHeight="false" outlineLevel="0" collapsed="false">
      <c r="A90" s="228" t="s">
        <v>224</v>
      </c>
      <c r="B90" s="217" t="s">
        <v>320</v>
      </c>
      <c r="C90" s="264" t="n">
        <v>0.00037</v>
      </c>
      <c r="D90" s="230" t="n">
        <f aca="false">ROUND($D$85*C90,2)</f>
        <v>0</v>
      </c>
      <c r="H90" s="233"/>
    </row>
    <row r="91" customFormat="false" ht="15" hidden="false" customHeight="false" outlineLevel="0" collapsed="false">
      <c r="A91" s="228" t="s">
        <v>227</v>
      </c>
      <c r="B91" s="217" t="s">
        <v>321</v>
      </c>
      <c r="C91" s="252" t="n">
        <f aca="false">(8%*40%*5.55%)</f>
        <v>0.001776</v>
      </c>
      <c r="D91" s="230" t="n">
        <f aca="false">ROUND($D$85*C91,2)</f>
        <v>0</v>
      </c>
    </row>
    <row r="92" customFormat="false" ht="15" hidden="false" customHeight="true" outlineLevel="0" collapsed="false">
      <c r="A92" s="228" t="s">
        <v>229</v>
      </c>
      <c r="B92" s="217" t="s">
        <v>322</v>
      </c>
      <c r="C92" s="252" t="n">
        <f aca="false">(1/30*7)/12</f>
        <v>0.0194444444444444</v>
      </c>
      <c r="D92" s="230" t="n">
        <f aca="false">ROUND($D$85*C92,2)</f>
        <v>0</v>
      </c>
    </row>
    <row r="93" customFormat="false" ht="15" hidden="false" customHeight="false" outlineLevel="0" collapsed="false">
      <c r="A93" s="228" t="s">
        <v>232</v>
      </c>
      <c r="B93" s="217" t="s">
        <v>323</v>
      </c>
      <c r="C93" s="252" t="n">
        <v>0.0072</v>
      </c>
      <c r="D93" s="265" t="n">
        <f aca="false">ROUND($D$85*C93,2)</f>
        <v>0</v>
      </c>
    </row>
    <row r="94" customFormat="false" ht="15" hidden="false" customHeight="false" outlineLevel="0" collapsed="false">
      <c r="A94" s="228" t="s">
        <v>234</v>
      </c>
      <c r="B94" s="217" t="s">
        <v>324</v>
      </c>
      <c r="C94" s="252" t="n">
        <f aca="false">((0.08*0.4))</f>
        <v>0.032</v>
      </c>
      <c r="D94" s="230" t="n">
        <f aca="false">ROUND($D$85*C94,2)</f>
        <v>0</v>
      </c>
    </row>
    <row r="95" customFormat="false" ht="12.75" hidden="false" customHeight="true" outlineLevel="0" collapsed="false">
      <c r="A95" s="248" t="s">
        <v>41</v>
      </c>
      <c r="B95" s="248"/>
      <c r="C95" s="248"/>
      <c r="D95" s="234" t="n">
        <f aca="false">SUM(D89:D94)</f>
        <v>0</v>
      </c>
    </row>
    <row r="96" customFormat="false" ht="94.75" hidden="false" customHeight="true" outlineLevel="0" collapsed="false">
      <c r="A96" s="266" t="s">
        <v>325</v>
      </c>
      <c r="B96" s="266"/>
      <c r="C96" s="266"/>
      <c r="D96" s="266"/>
    </row>
    <row r="97" customFormat="false" ht="15" hidden="false" customHeight="false" outlineLevel="0" collapsed="false">
      <c r="A97" s="237"/>
      <c r="B97" s="237"/>
      <c r="C97" s="237"/>
      <c r="D97" s="258"/>
    </row>
    <row r="98" customFormat="false" ht="14.25" hidden="false" customHeight="true" outlineLevel="0" collapsed="false">
      <c r="A98" s="267" t="s">
        <v>326</v>
      </c>
      <c r="B98" s="267"/>
      <c r="C98" s="260" t="s">
        <v>327</v>
      </c>
      <c r="D98" s="262" t="n">
        <f aca="false">D26</f>
        <v>0</v>
      </c>
    </row>
    <row r="99" customFormat="false" ht="15" hidden="false" customHeight="false" outlineLevel="0" collapsed="false">
      <c r="A99" s="267"/>
      <c r="B99" s="267"/>
      <c r="C99" s="260" t="s">
        <v>316</v>
      </c>
      <c r="D99" s="262" t="n">
        <f aca="false">D40</f>
        <v>0</v>
      </c>
    </row>
    <row r="100" customFormat="false" ht="15" hidden="false" customHeight="false" outlineLevel="0" collapsed="false">
      <c r="A100" s="267"/>
      <c r="B100" s="267"/>
      <c r="C100" s="260" t="s">
        <v>328</v>
      </c>
      <c r="D100" s="262" t="n">
        <f aca="false">D80-D66-D69</f>
        <v>0</v>
      </c>
    </row>
    <row r="101" customFormat="false" ht="15" hidden="false" customHeight="false" outlineLevel="0" collapsed="false">
      <c r="A101" s="267"/>
      <c r="B101" s="267"/>
      <c r="C101" s="260" t="s">
        <v>329</v>
      </c>
      <c r="D101" s="262" t="n">
        <f aca="false">D95</f>
        <v>0</v>
      </c>
    </row>
    <row r="102" customFormat="false" ht="41.25" hidden="false" customHeight="true" outlineLevel="0" collapsed="false">
      <c r="A102" s="267"/>
      <c r="B102" s="267"/>
      <c r="C102" s="268" t="s">
        <v>330</v>
      </c>
      <c r="D102" s="262" t="n">
        <f aca="false">SUM(D98:D101)</f>
        <v>0</v>
      </c>
    </row>
    <row r="104" customFormat="false" ht="15" hidden="false" customHeight="false" outlineLevel="0" collapsed="false">
      <c r="A104" s="214" t="s">
        <v>332</v>
      </c>
      <c r="B104" s="214"/>
      <c r="C104" s="214"/>
      <c r="D104" s="214"/>
    </row>
    <row r="105" customFormat="false" ht="15" hidden="false" customHeight="false" outlineLevel="0" collapsed="false">
      <c r="A105" s="270" t="s">
        <v>333</v>
      </c>
      <c r="B105" s="270"/>
      <c r="C105" s="270"/>
      <c r="D105" s="270"/>
    </row>
    <row r="106" customFormat="false" ht="15" hidden="false" customHeight="false" outlineLevel="0" collapsed="false">
      <c r="A106" s="216" t="s">
        <v>334</v>
      </c>
      <c r="B106" s="245" t="s">
        <v>335</v>
      </c>
      <c r="C106" s="245" t="s">
        <v>274</v>
      </c>
      <c r="D106" s="216" t="s">
        <v>259</v>
      </c>
    </row>
    <row r="107" customFormat="false" ht="15" hidden="false" customHeight="false" outlineLevel="0" collapsed="false">
      <c r="A107" s="228" t="s">
        <v>221</v>
      </c>
      <c r="B107" s="217" t="s">
        <v>336</v>
      </c>
      <c r="C107" s="271" t="n">
        <v>0</v>
      </c>
      <c r="D107" s="230" t="n">
        <f aca="false">ROUND($D$102*C107,2)</f>
        <v>0</v>
      </c>
    </row>
    <row r="108" customFormat="false" ht="15" hidden="false" customHeight="false" outlineLevel="0" collapsed="false">
      <c r="A108" s="228" t="s">
        <v>224</v>
      </c>
      <c r="B108" s="217" t="s">
        <v>337</v>
      </c>
      <c r="C108" s="271" t="n">
        <v>0.01633</v>
      </c>
      <c r="D108" s="230" t="n">
        <f aca="false">ROUND($D$102*C108,2)</f>
        <v>0</v>
      </c>
    </row>
    <row r="109" customFormat="false" ht="15" hidden="false" customHeight="false" outlineLevel="0" collapsed="false">
      <c r="A109" s="228" t="s">
        <v>227</v>
      </c>
      <c r="B109" s="217" t="s">
        <v>338</v>
      </c>
      <c r="C109" s="271" t="n">
        <v>0.000208333333333333</v>
      </c>
      <c r="D109" s="230" t="n">
        <f aca="false">ROUND($D$102*C109,2)</f>
        <v>0</v>
      </c>
    </row>
    <row r="110" customFormat="false" ht="15" hidden="false" customHeight="false" outlineLevel="0" collapsed="false">
      <c r="A110" s="228" t="s">
        <v>229</v>
      </c>
      <c r="B110" s="217" t="s">
        <v>339</v>
      </c>
      <c r="C110" s="271" t="n">
        <v>0.00333333333333333</v>
      </c>
      <c r="D110" s="230" t="n">
        <f aca="false">ROUND($D$102*C110,2)</f>
        <v>0</v>
      </c>
    </row>
    <row r="111" customFormat="false" ht="15" hidden="false" customHeight="false" outlineLevel="0" collapsed="false">
      <c r="A111" s="228" t="s">
        <v>232</v>
      </c>
      <c r="B111" s="217" t="s">
        <v>340</v>
      </c>
      <c r="C111" s="272" t="n">
        <v>0.00056</v>
      </c>
      <c r="D111" s="230" t="n">
        <f aca="false">ROUND($D$102*C111,2)</f>
        <v>0</v>
      </c>
    </row>
    <row r="112" customFormat="false" ht="15" hidden="false" customHeight="false" outlineLevel="0" collapsed="false">
      <c r="A112" s="228" t="s">
        <v>234</v>
      </c>
      <c r="B112" s="217" t="s">
        <v>341</v>
      </c>
      <c r="C112" s="271"/>
      <c r="D112" s="230"/>
    </row>
    <row r="113" customFormat="false" ht="12.75" hidden="false" customHeight="true" outlineLevel="0" collapsed="false">
      <c r="A113" s="248" t="s">
        <v>288</v>
      </c>
      <c r="B113" s="248"/>
      <c r="C113" s="273" t="n">
        <f aca="false">SUM(C107:C112)</f>
        <v>0.0204316666666667</v>
      </c>
      <c r="D113" s="234" t="n">
        <f aca="false">SUM(D107:D112)</f>
        <v>0</v>
      </c>
    </row>
    <row r="114" customFormat="false" ht="59.25" hidden="false" customHeight="true" outlineLevel="0" collapsed="false">
      <c r="A114" s="317" t="s">
        <v>342</v>
      </c>
      <c r="B114" s="317"/>
      <c r="C114" s="317"/>
      <c r="D114" s="317"/>
    </row>
    <row r="115" customFormat="false" ht="14.9" hidden="false" customHeight="true" outlineLevel="0" collapsed="false">
      <c r="A115" s="274"/>
      <c r="B115" s="274"/>
      <c r="C115" s="274"/>
      <c r="D115" s="274"/>
    </row>
    <row r="116" customFormat="false" ht="14.9" hidden="false" customHeight="true" outlineLevel="0" collapsed="false">
      <c r="A116" s="275" t="s">
        <v>343</v>
      </c>
      <c r="B116" s="275"/>
      <c r="C116" s="275"/>
      <c r="D116" s="275"/>
    </row>
    <row r="117" customFormat="false" ht="14.9" hidden="false" customHeight="true" outlineLevel="0" collapsed="false">
      <c r="A117" s="276"/>
      <c r="B117" s="276"/>
      <c r="C117" s="276"/>
      <c r="D117" s="276"/>
    </row>
    <row r="118" customFormat="false" ht="15" hidden="false" customHeight="false" outlineLevel="0" collapsed="false">
      <c r="A118" s="216" t="s">
        <v>344</v>
      </c>
      <c r="B118" s="245" t="s">
        <v>345</v>
      </c>
      <c r="C118" s="216" t="s">
        <v>274</v>
      </c>
      <c r="D118" s="216" t="s">
        <v>259</v>
      </c>
    </row>
    <row r="119" customFormat="false" ht="19.65" hidden="false" customHeight="true" outlineLevel="0" collapsed="false">
      <c r="A119" s="228" t="s">
        <v>221</v>
      </c>
      <c r="B119" s="217" t="s">
        <v>345</v>
      </c>
      <c r="C119" s="264" t="n">
        <v>0.00752</v>
      </c>
      <c r="D119" s="277" t="n">
        <f aca="false">ROUND(C119*D102,2)</f>
        <v>0</v>
      </c>
    </row>
    <row r="120" customFormat="false" ht="14.9" hidden="false" customHeight="true" outlineLevel="0" collapsed="false">
      <c r="A120" s="278" t="s">
        <v>288</v>
      </c>
      <c r="B120" s="278"/>
      <c r="C120" s="278"/>
      <c r="D120" s="279" t="n">
        <f aca="false">D119</f>
        <v>0</v>
      </c>
    </row>
    <row r="121" customFormat="false" ht="14.9" hidden="false" customHeight="true" outlineLevel="0" collapsed="false">
      <c r="A121" s="280"/>
      <c r="B121" s="280"/>
      <c r="C121" s="281"/>
      <c r="D121" s="282"/>
    </row>
    <row r="122" customFormat="false" ht="14.9" hidden="false" customHeight="true" outlineLevel="0" collapsed="false">
      <c r="A122" s="283" t="s">
        <v>346</v>
      </c>
      <c r="B122" s="283"/>
      <c r="C122" s="283"/>
      <c r="D122" s="283"/>
    </row>
    <row r="123" customFormat="false" ht="14.9" hidden="false" customHeight="true" outlineLevel="0" collapsed="false">
      <c r="A123" s="276"/>
      <c r="B123" s="276"/>
      <c r="C123" s="276"/>
      <c r="D123" s="276"/>
    </row>
    <row r="124" customFormat="false" ht="14.9" hidden="false" customHeight="true" outlineLevel="0" collapsed="false">
      <c r="A124" s="284" t="n">
        <v>4</v>
      </c>
      <c r="B124" s="245" t="s">
        <v>347</v>
      </c>
      <c r="C124" s="284"/>
      <c r="D124" s="284" t="s">
        <v>259</v>
      </c>
    </row>
    <row r="125" customFormat="false" ht="14.9" hidden="false" customHeight="true" outlineLevel="0" collapsed="false">
      <c r="A125" s="285" t="s">
        <v>334</v>
      </c>
      <c r="B125" s="217" t="str">
        <f aca="false">B106</f>
        <v>Ausências Legais</v>
      </c>
      <c r="C125" s="217"/>
      <c r="D125" s="277" t="n">
        <f aca="false">D113</f>
        <v>0</v>
      </c>
    </row>
    <row r="126" customFormat="false" ht="14.9" hidden="false" customHeight="true" outlineLevel="0" collapsed="false">
      <c r="A126" s="285" t="s">
        <v>344</v>
      </c>
      <c r="B126" s="217" t="str">
        <f aca="false">B118</f>
        <v>Incidência do Submódulo 2.2 sobre o Substituto nas Ausências Legais</v>
      </c>
      <c r="C126" s="217"/>
      <c r="D126" s="277" t="n">
        <f aca="false">D120</f>
        <v>0</v>
      </c>
    </row>
    <row r="127" customFormat="false" ht="14.9" hidden="false" customHeight="true" outlineLevel="0" collapsed="false">
      <c r="A127" s="278" t="s">
        <v>41</v>
      </c>
      <c r="B127" s="278"/>
      <c r="C127" s="278"/>
      <c r="D127" s="286" t="n">
        <f aca="false">SUM(D125:D126)</f>
        <v>0</v>
      </c>
    </row>
    <row r="128" customFormat="false" ht="14.9" hidden="false" customHeight="true" outlineLevel="0" collapsed="false">
      <c r="A128" s="274"/>
      <c r="B128" s="274"/>
      <c r="C128" s="274"/>
      <c r="D128" s="274"/>
    </row>
    <row r="129" customFormat="false" ht="15" hidden="false" customHeight="false" outlineLevel="0" collapsed="false">
      <c r="A129" s="263" t="s">
        <v>348</v>
      </c>
      <c r="B129" s="263"/>
      <c r="C129" s="263"/>
      <c r="D129" s="263"/>
    </row>
    <row r="130" customFormat="false" ht="12.75" hidden="false" customHeight="true" outlineLevel="0" collapsed="false">
      <c r="A130" s="216" t="n">
        <v>5</v>
      </c>
      <c r="B130" s="245" t="s">
        <v>214</v>
      </c>
      <c r="C130" s="245"/>
      <c r="D130" s="216" t="s">
        <v>259</v>
      </c>
    </row>
    <row r="131" customFormat="false" ht="12.75" hidden="false" customHeight="true" outlineLevel="0" collapsed="false">
      <c r="A131" s="287" t="s">
        <v>221</v>
      </c>
      <c r="B131" s="288" t="s">
        <v>349</v>
      </c>
      <c r="C131" s="288"/>
      <c r="D131" s="230" t="n">
        <v>0</v>
      </c>
    </row>
    <row r="132" customFormat="false" ht="12.75" hidden="false" customHeight="true" outlineLevel="0" collapsed="false">
      <c r="A132" s="287" t="s">
        <v>224</v>
      </c>
      <c r="B132" s="288" t="s">
        <v>394</v>
      </c>
      <c r="C132" s="288"/>
      <c r="D132" s="230" t="n">
        <v>0</v>
      </c>
    </row>
    <row r="133" customFormat="false" ht="12.75" hidden="false" customHeight="true" outlineLevel="0" collapsed="false">
      <c r="A133" s="287" t="s">
        <v>227</v>
      </c>
      <c r="B133" s="288" t="s">
        <v>308</v>
      </c>
      <c r="C133" s="288"/>
      <c r="D133" s="230" t="n">
        <v>0</v>
      </c>
    </row>
    <row r="134" customFormat="false" ht="12.75" hidden="false" customHeight="true" outlineLevel="0" collapsed="false">
      <c r="A134" s="289" t="s">
        <v>288</v>
      </c>
      <c r="B134" s="289"/>
      <c r="C134" s="289"/>
      <c r="D134" s="230" t="n">
        <f aca="false">SUM(D131:D133)</f>
        <v>0</v>
      </c>
    </row>
    <row r="135" customFormat="false" ht="15" hidden="false" customHeight="false" outlineLevel="0" collapsed="false">
      <c r="A135" s="237"/>
      <c r="B135" s="237"/>
      <c r="C135" s="237"/>
      <c r="D135" s="258"/>
    </row>
    <row r="136" customFormat="false" ht="14.25" hidden="false" customHeight="true" outlineLevel="0" collapsed="false">
      <c r="A136" s="290" t="s">
        <v>351</v>
      </c>
      <c r="B136" s="290"/>
      <c r="C136" s="260" t="s">
        <v>327</v>
      </c>
      <c r="D136" s="262" t="n">
        <f aca="false">D26</f>
        <v>0</v>
      </c>
    </row>
    <row r="137" customFormat="false" ht="15" hidden="false" customHeight="false" outlineLevel="0" collapsed="false">
      <c r="A137" s="290"/>
      <c r="B137" s="290"/>
      <c r="C137" s="260" t="s">
        <v>352</v>
      </c>
      <c r="D137" s="262" t="n">
        <f aca="false">D81</f>
        <v>0</v>
      </c>
    </row>
    <row r="138" customFormat="false" ht="15" hidden="false" customHeight="false" outlineLevel="0" collapsed="false">
      <c r="A138" s="290"/>
      <c r="B138" s="290"/>
      <c r="C138" s="260" t="s">
        <v>329</v>
      </c>
      <c r="D138" s="262" t="n">
        <f aca="false">D95</f>
        <v>0</v>
      </c>
    </row>
    <row r="139" customFormat="false" ht="15" hidden="false" customHeight="false" outlineLevel="0" collapsed="false">
      <c r="A139" s="290"/>
      <c r="B139" s="290"/>
      <c r="C139" s="260" t="s">
        <v>353</v>
      </c>
      <c r="D139" s="262" t="n">
        <f aca="false">D127</f>
        <v>0</v>
      </c>
    </row>
    <row r="140" customFormat="false" ht="15" hidden="false" customHeight="false" outlineLevel="0" collapsed="false">
      <c r="A140" s="290"/>
      <c r="B140" s="290"/>
      <c r="C140" s="260" t="s">
        <v>354</v>
      </c>
      <c r="D140" s="262" t="n">
        <f aca="false">D134</f>
        <v>0</v>
      </c>
    </row>
    <row r="141" customFormat="false" ht="15" hidden="false" customHeight="false" outlineLevel="0" collapsed="false">
      <c r="A141" s="290"/>
      <c r="B141" s="290"/>
      <c r="C141" s="268" t="s">
        <v>330</v>
      </c>
      <c r="D141" s="262" t="n">
        <f aca="false">SUM(D136:D140)</f>
        <v>0</v>
      </c>
    </row>
    <row r="142" customFormat="false" ht="14.25" hidden="false" customHeight="true" outlineLevel="0" collapsed="false">
      <c r="A142" s="291" t="s">
        <v>355</v>
      </c>
      <c r="B142" s="291"/>
      <c r="C142" s="260" t="s">
        <v>327</v>
      </c>
      <c r="D142" s="262" t="n">
        <f aca="false">D136</f>
        <v>0</v>
      </c>
    </row>
    <row r="143" customFormat="false" ht="15" hidden="false" customHeight="false" outlineLevel="0" collapsed="false">
      <c r="A143" s="291"/>
      <c r="B143" s="291"/>
      <c r="C143" s="260" t="s">
        <v>352</v>
      </c>
      <c r="D143" s="262" t="n">
        <f aca="false">D137</f>
        <v>0</v>
      </c>
    </row>
    <row r="144" customFormat="false" ht="15" hidden="false" customHeight="false" outlineLevel="0" collapsed="false">
      <c r="A144" s="291"/>
      <c r="B144" s="291"/>
      <c r="C144" s="260" t="s">
        <v>329</v>
      </c>
      <c r="D144" s="262" t="n">
        <f aca="false">D138</f>
        <v>0</v>
      </c>
    </row>
    <row r="145" customFormat="false" ht="15" hidden="false" customHeight="false" outlineLevel="0" collapsed="false">
      <c r="A145" s="291"/>
      <c r="B145" s="291"/>
      <c r="C145" s="260" t="s">
        <v>353</v>
      </c>
      <c r="D145" s="262" t="n">
        <f aca="false">D139</f>
        <v>0</v>
      </c>
    </row>
    <row r="146" customFormat="false" ht="15" hidden="false" customHeight="false" outlineLevel="0" collapsed="false">
      <c r="A146" s="291"/>
      <c r="B146" s="291"/>
      <c r="C146" s="260" t="s">
        <v>354</v>
      </c>
      <c r="D146" s="262" t="n">
        <f aca="false">D140</f>
        <v>0</v>
      </c>
    </row>
    <row r="147" customFormat="false" ht="15" hidden="false" customHeight="false" outlineLevel="0" collapsed="false">
      <c r="A147" s="291"/>
      <c r="B147" s="291"/>
      <c r="C147" s="260" t="s">
        <v>356</v>
      </c>
      <c r="D147" s="262" t="n">
        <f aca="false">D153</f>
        <v>0</v>
      </c>
    </row>
    <row r="148" customFormat="false" ht="15" hidden="false" customHeight="false" outlineLevel="0" collapsed="false">
      <c r="A148" s="291"/>
      <c r="B148" s="291"/>
      <c r="C148" s="268" t="s">
        <v>330</v>
      </c>
      <c r="D148" s="292" t="n">
        <f aca="false">SUM(D142:D147)</f>
        <v>0</v>
      </c>
    </row>
    <row r="150" customFormat="false" ht="15" hidden="false" customHeight="false" outlineLevel="0" collapsed="false">
      <c r="A150" s="214" t="s">
        <v>357</v>
      </c>
      <c r="B150" s="214"/>
      <c r="C150" s="214"/>
      <c r="D150" s="214"/>
    </row>
    <row r="152" customFormat="false" ht="15" hidden="false" customHeight="false" outlineLevel="0" collapsed="false">
      <c r="A152" s="293" t="n">
        <v>6</v>
      </c>
      <c r="B152" s="294" t="s">
        <v>215</v>
      </c>
      <c r="C152" s="295" t="s">
        <v>274</v>
      </c>
      <c r="D152" s="295" t="s">
        <v>259</v>
      </c>
    </row>
    <row r="153" customFormat="false" ht="15" hidden="false" customHeight="false" outlineLevel="0" collapsed="false">
      <c r="A153" s="296" t="s">
        <v>221</v>
      </c>
      <c r="B153" s="297" t="s">
        <v>197</v>
      </c>
      <c r="C153" s="298" t="n">
        <v>0.05</v>
      </c>
      <c r="D153" s="299" t="n">
        <f aca="false">ROUND(D141*C153,2)</f>
        <v>0</v>
      </c>
    </row>
    <row r="154" customFormat="false" ht="15" hidden="false" customHeight="false" outlineLevel="0" collapsed="false">
      <c r="A154" s="296" t="s">
        <v>224</v>
      </c>
      <c r="B154" s="297" t="s">
        <v>199</v>
      </c>
      <c r="C154" s="300" t="n">
        <v>0.0679</v>
      </c>
      <c r="D154" s="299" t="n">
        <f aca="false">ROUND(D148*C154,2)</f>
        <v>0</v>
      </c>
    </row>
    <row r="155" customFormat="false" ht="13.5" hidden="false" customHeight="true" outlineLevel="0" collapsed="false">
      <c r="A155" s="301" t="s">
        <v>358</v>
      </c>
      <c r="B155" s="301"/>
      <c r="C155" s="301"/>
      <c r="D155" s="299" t="n">
        <f aca="false">D141+D153+D154</f>
        <v>0</v>
      </c>
    </row>
    <row r="156" customFormat="false" ht="13.5" hidden="false" customHeight="true" outlineLevel="0" collapsed="false">
      <c r="A156" s="301" t="s">
        <v>359</v>
      </c>
      <c r="B156" s="301"/>
      <c r="C156" s="301"/>
      <c r="D156" s="299" t="n">
        <f aca="false">ROUND(D155/(1-C157),2)</f>
        <v>0</v>
      </c>
    </row>
    <row r="157" customFormat="false" ht="15" hidden="false" customHeight="false" outlineLevel="0" collapsed="false">
      <c r="A157" s="296" t="s">
        <v>227</v>
      </c>
      <c r="B157" s="297" t="s">
        <v>198</v>
      </c>
      <c r="C157" s="298" t="n">
        <f aca="false">SUM(C158:C160)</f>
        <v>0.0765</v>
      </c>
      <c r="D157" s="299"/>
    </row>
    <row r="158" customFormat="false" ht="15" hidden="false" customHeight="false" outlineLevel="0" collapsed="false">
      <c r="A158" s="296"/>
      <c r="B158" s="297" t="s">
        <v>360</v>
      </c>
      <c r="C158" s="300" t="n">
        <v>0.0065</v>
      </c>
      <c r="D158" s="299" t="n">
        <f aca="false">ROUND($D$156*C158,2)</f>
        <v>0</v>
      </c>
    </row>
    <row r="159" customFormat="false" ht="15" hidden="false" customHeight="false" outlineLevel="0" collapsed="false">
      <c r="A159" s="296"/>
      <c r="B159" s="297" t="s">
        <v>361</v>
      </c>
      <c r="C159" s="300" t="n">
        <v>0.03</v>
      </c>
      <c r="D159" s="299" t="n">
        <f aca="false">ROUND($D$156*C159,2)</f>
        <v>0</v>
      </c>
    </row>
    <row r="160" customFormat="false" ht="15" hidden="false" customHeight="false" outlineLevel="0" collapsed="false">
      <c r="A160" s="296"/>
      <c r="B160" s="297" t="s">
        <v>362</v>
      </c>
      <c r="C160" s="300" t="n">
        <v>0.04</v>
      </c>
      <c r="D160" s="299" t="n">
        <f aca="false">ROUND($D$156*C160,2)</f>
        <v>0</v>
      </c>
    </row>
    <row r="161" customFormat="false" ht="24" hidden="false" customHeight="true" outlineLevel="0" collapsed="false">
      <c r="A161" s="293" t="s">
        <v>288</v>
      </c>
      <c r="B161" s="293"/>
      <c r="C161" s="302"/>
      <c r="D161" s="299" t="n">
        <f aca="false">SUM(D158:D160)+D153+D154</f>
        <v>0</v>
      </c>
    </row>
    <row r="162" customFormat="false" ht="34.5" hidden="false" customHeight="true" outlineLevel="0" collapsed="false">
      <c r="A162" s="317" t="s">
        <v>363</v>
      </c>
      <c r="B162" s="317"/>
      <c r="C162" s="317"/>
      <c r="D162" s="317"/>
    </row>
    <row r="164" customFormat="false" ht="15" hidden="false" customHeight="false" outlineLevel="0" collapsed="false">
      <c r="A164" s="214" t="s">
        <v>364</v>
      </c>
      <c r="B164" s="214"/>
      <c r="C164" s="214"/>
      <c r="D164" s="214"/>
    </row>
    <row r="166" customFormat="false" ht="13.5" hidden="false" customHeight="true" outlineLevel="0" collapsed="false">
      <c r="A166" s="293"/>
      <c r="B166" s="293" t="s">
        <v>365</v>
      </c>
      <c r="C166" s="293"/>
      <c r="D166" s="295" t="s">
        <v>259</v>
      </c>
    </row>
    <row r="167" customFormat="false" ht="13.5" hidden="false" customHeight="true" outlineLevel="0" collapsed="false">
      <c r="A167" s="304" t="s">
        <v>221</v>
      </c>
      <c r="B167" s="305" t="s">
        <v>256</v>
      </c>
      <c r="C167" s="305"/>
      <c r="D167" s="299" t="n">
        <f aca="false">D136</f>
        <v>0</v>
      </c>
    </row>
    <row r="168" customFormat="false" ht="13.5" hidden="false" customHeight="true" outlineLevel="0" collapsed="false">
      <c r="A168" s="304" t="s">
        <v>224</v>
      </c>
      <c r="B168" s="305" t="s">
        <v>268</v>
      </c>
      <c r="C168" s="305"/>
      <c r="D168" s="299" t="n">
        <f aca="false">D137</f>
        <v>0</v>
      </c>
    </row>
    <row r="169" customFormat="false" ht="13.5" hidden="false" customHeight="true" outlineLevel="0" collapsed="false">
      <c r="A169" s="304" t="s">
        <v>227</v>
      </c>
      <c r="B169" s="305" t="s">
        <v>317</v>
      </c>
      <c r="C169" s="305"/>
      <c r="D169" s="299" t="n">
        <f aca="false">D138</f>
        <v>0</v>
      </c>
    </row>
    <row r="170" customFormat="false" ht="13.5" hidden="false" customHeight="true" outlineLevel="0" collapsed="false">
      <c r="A170" s="304" t="s">
        <v>229</v>
      </c>
      <c r="B170" s="305" t="s">
        <v>332</v>
      </c>
      <c r="C170" s="305"/>
      <c r="D170" s="299" t="n">
        <f aca="false">D139</f>
        <v>0</v>
      </c>
    </row>
    <row r="171" customFormat="false" ht="13.5" hidden="false" customHeight="true" outlineLevel="0" collapsed="false">
      <c r="A171" s="304" t="s">
        <v>232</v>
      </c>
      <c r="B171" s="305" t="s">
        <v>348</v>
      </c>
      <c r="C171" s="305"/>
      <c r="D171" s="299" t="n">
        <f aca="false">D140</f>
        <v>0</v>
      </c>
    </row>
    <row r="172" customFormat="false" ht="13.5" hidden="false" customHeight="true" outlineLevel="0" collapsed="false">
      <c r="A172" s="293" t="s">
        <v>366</v>
      </c>
      <c r="B172" s="293"/>
      <c r="C172" s="293"/>
      <c r="D172" s="299" t="n">
        <f aca="false">SUM(D167:D171)</f>
        <v>0</v>
      </c>
    </row>
    <row r="173" customFormat="false" ht="13.5" hidden="false" customHeight="true" outlineLevel="0" collapsed="false">
      <c r="A173" s="304" t="s">
        <v>234</v>
      </c>
      <c r="B173" s="305" t="s">
        <v>367</v>
      </c>
      <c r="C173" s="305"/>
      <c r="D173" s="299" t="n">
        <f aca="false">D161</f>
        <v>0</v>
      </c>
    </row>
    <row r="174" customFormat="false" ht="13.5" hidden="false" customHeight="true" outlineLevel="0" collapsed="false">
      <c r="A174" s="306" t="s">
        <v>406</v>
      </c>
      <c r="B174" s="306"/>
      <c r="C174" s="306"/>
      <c r="D174" s="307" t="n">
        <f aca="false">SUM(D172+D173)</f>
        <v>0</v>
      </c>
    </row>
    <row r="175" customFormat="false" ht="13.5" hidden="false" customHeight="true" outlineLevel="0" collapsed="false">
      <c r="A175" s="306" t="s">
        <v>368</v>
      </c>
      <c r="B175" s="306"/>
      <c r="C175" s="306"/>
      <c r="D175" s="307" t="n">
        <f aca="false">(D172+D173)*2</f>
        <v>0</v>
      </c>
      <c r="H175" s="319"/>
      <c r="I175" s="319"/>
    </row>
    <row r="176" customFormat="false" ht="15" hidden="false" customHeight="false" outlineLevel="0" collapsed="false">
      <c r="A176" s="308"/>
      <c r="B176" s="308"/>
      <c r="C176" s="308"/>
      <c r="D176" s="308"/>
    </row>
    <row r="177" customFormat="false" ht="15.75" hidden="false" customHeight="true" outlineLevel="0" collapsed="false">
      <c r="A177" s="308"/>
      <c r="B177" s="308"/>
      <c r="C177" s="308"/>
      <c r="D177" s="308"/>
    </row>
    <row r="178" customFormat="false" ht="12.75" hidden="false" customHeight="true" outlineLevel="0" collapsed="false">
      <c r="A178" s="309" t="s">
        <v>369</v>
      </c>
      <c r="B178" s="309"/>
      <c r="C178" s="309"/>
      <c r="D178" s="309"/>
    </row>
    <row r="179" customFormat="false" ht="15" hidden="false" customHeight="false" outlineLevel="0" collapsed="false">
      <c r="A179" s="309"/>
      <c r="B179" s="309"/>
      <c r="C179" s="309"/>
      <c r="D179" s="309"/>
    </row>
    <row r="180" customFormat="false" ht="15" hidden="false" customHeight="false" outlineLevel="0" collapsed="false">
      <c r="A180" s="309"/>
      <c r="B180" s="309"/>
      <c r="C180" s="309"/>
      <c r="D180" s="309"/>
    </row>
    <row r="181" customFormat="false" ht="33" hidden="false" customHeight="true" outlineLevel="0" collapsed="false">
      <c r="A181" s="310" t="s">
        <v>388</v>
      </c>
      <c r="B181" s="310"/>
      <c r="C181" s="310"/>
      <c r="D181" s="310"/>
    </row>
    <row r="182" customFormat="false" ht="21" hidden="false" customHeight="true" outlineLevel="0" collapsed="false">
      <c r="A182" s="311" t="s">
        <v>371</v>
      </c>
      <c r="B182" s="311"/>
      <c r="C182" s="311"/>
      <c r="D182" s="311"/>
    </row>
    <row r="185" customFormat="false" ht="15" hidden="false" customHeight="false" outlineLevel="0" collapsed="false">
      <c r="A185" s="312" t="s">
        <v>372</v>
      </c>
      <c r="B185" s="312"/>
      <c r="C185" s="312"/>
      <c r="D185" s="312"/>
    </row>
    <row r="186" customFormat="false" ht="15" hidden="false" customHeight="false" outlineLevel="0" collapsed="false">
      <c r="A186" s="312" t="s">
        <v>373</v>
      </c>
      <c r="B186" s="312"/>
      <c r="C186" s="312"/>
      <c r="D186" s="312"/>
    </row>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4">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A26:C26"/>
    <mergeCell ref="A27:D27"/>
    <mergeCell ref="A29:D29"/>
    <mergeCell ref="A31:B32"/>
    <mergeCell ref="A34:D34"/>
    <mergeCell ref="A40:C40"/>
    <mergeCell ref="A41:D41"/>
    <mergeCell ref="A43:B45"/>
    <mergeCell ref="A47:D47"/>
    <mergeCell ref="A58:B58"/>
    <mergeCell ref="A59:D59"/>
    <mergeCell ref="A60:D60"/>
    <mergeCell ref="A62:D62"/>
    <mergeCell ref="B63:C63"/>
    <mergeCell ref="B64:C64"/>
    <mergeCell ref="B65:C65"/>
    <mergeCell ref="B66:C66"/>
    <mergeCell ref="B67:C67"/>
    <mergeCell ref="B68:C68"/>
    <mergeCell ref="B69:C69"/>
    <mergeCell ref="B70:C70"/>
    <mergeCell ref="B71:C71"/>
    <mergeCell ref="B72:C72"/>
    <mergeCell ref="A73:C73"/>
    <mergeCell ref="A74:D74"/>
    <mergeCell ref="A76:D76"/>
    <mergeCell ref="B77:C77"/>
    <mergeCell ref="B78:C78"/>
    <mergeCell ref="B79:C79"/>
    <mergeCell ref="B80:C80"/>
    <mergeCell ref="A81:C81"/>
    <mergeCell ref="A83:B85"/>
    <mergeCell ref="A87:D87"/>
    <mergeCell ref="A95:C95"/>
    <mergeCell ref="A96:D96"/>
    <mergeCell ref="A98:B102"/>
    <mergeCell ref="A104:D104"/>
    <mergeCell ref="A105:D105"/>
    <mergeCell ref="A113:B113"/>
    <mergeCell ref="A114:D114"/>
    <mergeCell ref="A116:D116"/>
    <mergeCell ref="A120:C120"/>
    <mergeCell ref="A122:D122"/>
    <mergeCell ref="A127:C127"/>
    <mergeCell ref="A129:D129"/>
    <mergeCell ref="B130:C130"/>
    <mergeCell ref="B131:C131"/>
    <mergeCell ref="B132:C132"/>
    <mergeCell ref="B133:C133"/>
    <mergeCell ref="A134:C134"/>
    <mergeCell ref="A136:B141"/>
    <mergeCell ref="A142:B148"/>
    <mergeCell ref="A150:D150"/>
    <mergeCell ref="A155:C155"/>
    <mergeCell ref="A156:C156"/>
    <mergeCell ref="A161:B161"/>
    <mergeCell ref="A162:D162"/>
    <mergeCell ref="A164:D164"/>
    <mergeCell ref="B166:C166"/>
    <mergeCell ref="B167:C167"/>
    <mergeCell ref="B168:C168"/>
    <mergeCell ref="B169:C169"/>
    <mergeCell ref="B170:C170"/>
    <mergeCell ref="B171:C171"/>
    <mergeCell ref="A172:C172"/>
    <mergeCell ref="B173:C173"/>
    <mergeCell ref="A174:C174"/>
    <mergeCell ref="A175:C175"/>
    <mergeCell ref="A178:D180"/>
    <mergeCell ref="A181:D181"/>
    <mergeCell ref="A182:D182"/>
    <mergeCell ref="A185:D185"/>
    <mergeCell ref="A186:D186"/>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M1048576"/>
  <sheetViews>
    <sheetView showFormulas="false" showGridLines="true" showRowColHeaders="true" showZeros="true" rightToLeft="false" tabSelected="false" showOutlineSymbols="true" defaultGridColor="true" view="normal" topLeftCell="A70" colorId="64" zoomScale="100" zoomScaleNormal="100" zoomScalePageLayoutView="100" workbookViewId="0">
      <selection pane="topLeft" activeCell="R80" activeCellId="0" sqref="R80"/>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3.07"/>
    <col collapsed="false" customWidth="true" hidden="true" outlineLevel="0" max="6" min="6" style="210" width="15.06"/>
    <col collapsed="false" customWidth="true" hidden="true" outlineLevel="0" max="7" min="7" style="210" width="11.55"/>
    <col collapsed="false" customWidth="true" hidden="true" outlineLevel="0" max="8" min="8" style="210" width="15.14"/>
    <col collapsed="false" customWidth="true" hidden="true" outlineLevel="0" max="9" min="9" style="210" width="11.1"/>
    <col collapsed="false" customWidth="true" hidden="true" outlineLevel="0" max="10" min="10" style="210" width="13.8"/>
    <col collapsed="false" customWidth="true" hidden="true" outlineLevel="0" max="11" min="11" style="210" width="9.86"/>
    <col collapsed="false" customWidth="true" hidden="true" outlineLevel="0" max="12" min="12" style="210" width="13.68"/>
    <col collapsed="false" customWidth="false" hidden="false" outlineLevel="0" max="1024" min="13"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c r="H6" s="211"/>
      <c r="I6" s="211"/>
      <c r="J6" s="211"/>
      <c r="K6" s="211"/>
      <c r="L6" s="211"/>
      <c r="M6" s="211"/>
    </row>
    <row r="7" customFormat="false" ht="15" hidden="false" customHeight="false" outlineLevel="0" collapsed="false">
      <c r="A7" s="216" t="s">
        <v>224</v>
      </c>
      <c r="B7" s="217" t="s">
        <v>225</v>
      </c>
      <c r="C7" s="218" t="s">
        <v>226</v>
      </c>
      <c r="D7" s="218"/>
      <c r="H7" s="211"/>
      <c r="I7" s="211"/>
      <c r="J7" s="211"/>
      <c r="K7" s="211"/>
      <c r="L7" s="211"/>
      <c r="M7" s="211"/>
    </row>
    <row r="8" customFormat="false" ht="15" hidden="false" customHeight="false" outlineLevel="0" collapsed="false">
      <c r="A8" s="216" t="s">
        <v>227</v>
      </c>
      <c r="B8" s="217" t="s">
        <v>228</v>
      </c>
      <c r="C8" s="219" t="n">
        <v>46182</v>
      </c>
      <c r="D8" s="219"/>
      <c r="H8" s="211"/>
      <c r="I8" s="211"/>
      <c r="J8" s="211"/>
      <c r="K8" s="211"/>
      <c r="L8" s="211"/>
      <c r="M8" s="211"/>
    </row>
    <row r="9" customFormat="false" ht="15" hidden="false" customHeight="false" outlineLevel="0" collapsed="false">
      <c r="A9" s="216" t="s">
        <v>229</v>
      </c>
      <c r="B9" s="217" t="s">
        <v>230</v>
      </c>
      <c r="C9" s="218" t="s">
        <v>231</v>
      </c>
      <c r="D9" s="218"/>
      <c r="H9" s="211"/>
      <c r="I9" s="211"/>
      <c r="K9" s="210" t="s">
        <v>395</v>
      </c>
      <c r="M9" s="211"/>
    </row>
    <row r="10" customFormat="false" ht="15" hidden="false" customHeight="false" outlineLevel="0" collapsed="false">
      <c r="A10" s="216" t="s">
        <v>232</v>
      </c>
      <c r="B10" s="220" t="s">
        <v>233</v>
      </c>
      <c r="C10" s="221" t="n">
        <v>12</v>
      </c>
      <c r="D10" s="221"/>
      <c r="H10" s="211"/>
      <c r="I10" s="211"/>
      <c r="M10" s="211"/>
    </row>
    <row r="11" customFormat="false" ht="23.85" hidden="false" customHeight="true" outlineLevel="0" collapsed="false">
      <c r="A11" s="216" t="s">
        <v>234</v>
      </c>
      <c r="B11" s="220" t="s">
        <v>235</v>
      </c>
      <c r="C11" s="222" t="s">
        <v>407</v>
      </c>
      <c r="D11" s="222"/>
      <c r="J11" s="210" t="s">
        <v>397</v>
      </c>
      <c r="K11" s="210" t="s">
        <v>398</v>
      </c>
      <c r="L11" s="210" t="n">
        <f aca="false">15*7</f>
        <v>105</v>
      </c>
    </row>
    <row r="12" customFormat="false" ht="15" hidden="false" customHeight="false" outlineLevel="0" collapsed="false">
      <c r="A12" s="216" t="s">
        <v>237</v>
      </c>
      <c r="B12" s="220" t="s">
        <v>238</v>
      </c>
      <c r="C12" s="218" t="s">
        <v>239</v>
      </c>
      <c r="D12" s="218"/>
      <c r="J12" s="210" t="s">
        <v>399</v>
      </c>
      <c r="K12" s="210" t="s">
        <v>400</v>
      </c>
      <c r="L12" s="210" t="n">
        <f aca="false">16*7</f>
        <v>112</v>
      </c>
    </row>
    <row r="13" customFormat="false" ht="15" hidden="false" customHeight="false" outlineLevel="0" collapsed="false">
      <c r="A13" s="216" t="s">
        <v>240</v>
      </c>
      <c r="B13" s="217" t="s">
        <v>241</v>
      </c>
      <c r="C13" s="218" t="s">
        <v>390</v>
      </c>
      <c r="D13" s="218"/>
      <c r="J13" s="210" t="s">
        <v>401</v>
      </c>
      <c r="K13" s="210" t="s">
        <v>402</v>
      </c>
      <c r="L13" s="210" t="n">
        <f aca="false">17*7</f>
        <v>119</v>
      </c>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180</v>
      </c>
      <c r="H23" s="210" t="s">
        <v>403</v>
      </c>
    </row>
    <row r="24" customFormat="false" ht="12.75" hidden="false" customHeight="true" outlineLevel="0" collapsed="false">
      <c r="A24" s="228" t="s">
        <v>221</v>
      </c>
      <c r="B24" s="229" t="s">
        <v>260</v>
      </c>
      <c r="C24" s="229"/>
      <c r="D24" s="230" t="n">
        <v>0</v>
      </c>
      <c r="F24" s="231" t="n">
        <f aca="false">C14/220</f>
        <v>0</v>
      </c>
      <c r="G24" s="232" t="n">
        <f aca="false">F24*G23</f>
        <v>0</v>
      </c>
      <c r="H24" s="313" t="s">
        <v>404</v>
      </c>
      <c r="I24" s="313"/>
    </row>
    <row r="25" customFormat="false" ht="12.75" hidden="false" customHeight="true" outlineLevel="0" collapsed="false">
      <c r="A25" s="228" t="s">
        <v>224</v>
      </c>
      <c r="B25" s="229" t="s">
        <v>261</v>
      </c>
      <c r="C25" s="229"/>
      <c r="D25" s="230" t="n">
        <v>0</v>
      </c>
      <c r="G25" s="313"/>
      <c r="H25" s="313"/>
      <c r="I25" s="313"/>
    </row>
    <row r="26" customFormat="false" ht="15" hidden="false" customHeight="false" outlineLevel="0" collapsed="false">
      <c r="A26" s="228" t="s">
        <v>227</v>
      </c>
      <c r="B26" s="217" t="s">
        <v>31</v>
      </c>
      <c r="C26" s="252" t="n">
        <v>0.2</v>
      </c>
      <c r="D26" s="323" t="n">
        <f aca="false">((D24)/220)*0.2*7*15</f>
        <v>0</v>
      </c>
      <c r="G26" s="211"/>
      <c r="H26" s="211"/>
      <c r="I26" s="211"/>
    </row>
    <row r="27" customFormat="false" ht="15" hidden="false" customHeight="true" outlineLevel="0" collapsed="false">
      <c r="A27" s="228" t="s">
        <v>229</v>
      </c>
      <c r="B27" s="229" t="s">
        <v>408</v>
      </c>
      <c r="C27" s="229"/>
      <c r="D27" s="230" t="n">
        <f aca="false">((D24)/220)*1.2*1*15</f>
        <v>0</v>
      </c>
      <c r="G27" s="211"/>
      <c r="H27" s="211"/>
      <c r="I27" s="211"/>
    </row>
    <row r="28" customFormat="false" ht="12.75" hidden="false" customHeight="true" outlineLevel="0" collapsed="false">
      <c r="A28" s="216" t="s">
        <v>41</v>
      </c>
      <c r="B28" s="216"/>
      <c r="C28" s="216"/>
      <c r="D28" s="234" t="n">
        <f aca="false">SUM(D24:D27)</f>
        <v>0</v>
      </c>
    </row>
    <row r="29" customFormat="false" ht="24.75" hidden="false" customHeight="true" outlineLevel="0" collapsed="false">
      <c r="A29" s="320" t="s">
        <v>409</v>
      </c>
      <c r="B29" s="320"/>
      <c r="C29" s="320"/>
      <c r="D29" s="320"/>
    </row>
    <row r="30" customFormat="false" ht="57.45" hidden="false" customHeight="true" outlineLevel="0" collapsed="false">
      <c r="A30" s="315" t="s">
        <v>410</v>
      </c>
      <c r="B30" s="315"/>
      <c r="C30" s="315"/>
      <c r="D30" s="315"/>
    </row>
    <row r="31" customFormat="false" ht="48.5" hidden="false" customHeight="true" outlineLevel="0" collapsed="false">
      <c r="A31" s="315" t="s">
        <v>411</v>
      </c>
      <c r="B31" s="315"/>
      <c r="C31" s="315"/>
      <c r="D31" s="315"/>
    </row>
    <row r="32" customFormat="false" ht="20.35" hidden="false" customHeight="true" outlineLevel="0" collapsed="false">
      <c r="A32" s="236" t="s">
        <v>412</v>
      </c>
      <c r="B32" s="236"/>
      <c r="C32" s="236"/>
      <c r="D32" s="236"/>
    </row>
    <row r="33" customFormat="false" ht="15" hidden="false" customHeight="false" outlineLevel="0" collapsed="false">
      <c r="A33" s="237"/>
      <c r="B33" s="237"/>
      <c r="C33" s="237"/>
      <c r="D33" s="238"/>
    </row>
    <row r="34" customFormat="false" ht="15" hidden="false" customHeight="false" outlineLevel="0" collapsed="false">
      <c r="A34" s="224" t="s">
        <v>268</v>
      </c>
      <c r="B34" s="224"/>
      <c r="C34" s="224"/>
      <c r="D34" s="224"/>
    </row>
    <row r="35" customFormat="false" ht="15" hidden="false" customHeight="false" outlineLevel="0" collapsed="false">
      <c r="A35" s="237"/>
      <c r="B35" s="237"/>
      <c r="C35" s="237"/>
      <c r="D35" s="238"/>
    </row>
    <row r="36" customFormat="false" ht="15" hidden="false" customHeight="false" outlineLevel="0" collapsed="false">
      <c r="A36" s="239" t="s">
        <v>269</v>
      </c>
      <c r="B36" s="239"/>
      <c r="C36" s="240" t="s">
        <v>270</v>
      </c>
      <c r="D36" s="241" t="n">
        <f aca="false">D28</f>
        <v>0</v>
      </c>
    </row>
    <row r="37" customFormat="false" ht="15" hidden="false" customHeight="false" outlineLevel="0" collapsed="false">
      <c r="A37" s="239"/>
      <c r="B37" s="239"/>
      <c r="C37" s="240" t="s">
        <v>64</v>
      </c>
      <c r="D37" s="242" t="n">
        <f aca="false">SUM(D36)</f>
        <v>0</v>
      </c>
    </row>
    <row r="38" customFormat="false" ht="15" hidden="false" customHeight="false" outlineLevel="0" collapsed="false">
      <c r="A38" s="91"/>
      <c r="B38" s="243"/>
      <c r="C38" s="243"/>
      <c r="D38" s="243"/>
    </row>
    <row r="39" customFormat="false" ht="15" hidden="false" customHeight="false" outlineLevel="0" collapsed="false">
      <c r="A39" s="244" t="s">
        <v>271</v>
      </c>
      <c r="B39" s="244"/>
      <c r="C39" s="244"/>
      <c r="D39" s="244"/>
    </row>
    <row r="40" customFormat="false" ht="15" hidden="false" customHeight="false" outlineLevel="0" collapsed="false">
      <c r="A40" s="243"/>
      <c r="B40" s="243"/>
      <c r="C40" s="243"/>
      <c r="D40" s="243"/>
    </row>
    <row r="41" customFormat="false" ht="15" hidden="false" customHeight="false" outlineLevel="0" collapsed="false">
      <c r="A41" s="216" t="s">
        <v>272</v>
      </c>
      <c r="B41" s="245" t="s">
        <v>273</v>
      </c>
      <c r="C41" s="216" t="s">
        <v>274</v>
      </c>
      <c r="D41" s="216" t="s">
        <v>259</v>
      </c>
    </row>
    <row r="42" customFormat="false" ht="15" hidden="false" customHeight="false" outlineLevel="0" collapsed="false">
      <c r="A42" s="228" t="s">
        <v>221</v>
      </c>
      <c r="B42" s="217" t="s">
        <v>275</v>
      </c>
      <c r="C42" s="246" t="n">
        <v>0.08333</v>
      </c>
      <c r="D42" s="230" t="n">
        <f aca="false">ROUND($D$37*C42,2)</f>
        <v>0</v>
      </c>
    </row>
    <row r="43" customFormat="false" ht="15" hidden="false" customHeight="false" outlineLevel="0" collapsed="false">
      <c r="A43" s="228" t="s">
        <v>224</v>
      </c>
      <c r="B43" s="217" t="s">
        <v>50</v>
      </c>
      <c r="C43" s="246" t="n">
        <v>0.08333</v>
      </c>
      <c r="D43" s="230" t="n">
        <f aca="false">ROUND($D$37*C43,2)</f>
        <v>0</v>
      </c>
    </row>
    <row r="44" customFormat="false" ht="15" hidden="false" customHeight="false" outlineLevel="0" collapsed="false">
      <c r="A44" s="228" t="s">
        <v>227</v>
      </c>
      <c r="B44" s="217" t="s">
        <v>276</v>
      </c>
      <c r="C44" s="247" t="n">
        <v>0.027778</v>
      </c>
      <c r="D44" s="230" t="n">
        <f aca="false">ROUND($D$37*C44,2)</f>
        <v>0</v>
      </c>
    </row>
    <row r="45" customFormat="false" ht="12.75" hidden="false" customHeight="true" outlineLevel="0" collapsed="false">
      <c r="A45" s="248" t="s">
        <v>41</v>
      </c>
      <c r="B45" s="248"/>
      <c r="C45" s="248"/>
      <c r="D45" s="234" t="n">
        <f aca="false">SUM(D42:D44)</f>
        <v>0</v>
      </c>
    </row>
    <row r="46" customFormat="false" ht="44.25" hidden="false" customHeight="true" outlineLevel="0" collapsed="false">
      <c r="A46" s="229" t="s">
        <v>277</v>
      </c>
      <c r="B46" s="229"/>
      <c r="C46" s="229"/>
      <c r="D46" s="229"/>
    </row>
    <row r="47" customFormat="false" ht="15" hidden="false" customHeight="false" outlineLevel="0" collapsed="false">
      <c r="A47" s="237"/>
      <c r="B47" s="237"/>
      <c r="C47" s="237"/>
      <c r="D47" s="249"/>
    </row>
    <row r="48" customFormat="false" ht="15" hidden="false" customHeight="false" outlineLevel="0" collapsed="false">
      <c r="A48" s="239" t="s">
        <v>278</v>
      </c>
      <c r="B48" s="239"/>
      <c r="C48" s="240" t="s">
        <v>270</v>
      </c>
      <c r="D48" s="241" t="n">
        <f aca="false">D28</f>
        <v>0</v>
      </c>
    </row>
    <row r="49" customFormat="false" ht="15" hidden="false" customHeight="false" outlineLevel="0" collapsed="false">
      <c r="A49" s="239"/>
      <c r="B49" s="239"/>
      <c r="C49" s="240" t="s">
        <v>279</v>
      </c>
      <c r="D49" s="242" t="n">
        <f aca="false">D45</f>
        <v>0</v>
      </c>
    </row>
    <row r="50" customFormat="false" ht="15" hidden="false" customHeight="false" outlineLevel="0" collapsed="false">
      <c r="A50" s="239"/>
      <c r="B50" s="239"/>
      <c r="C50" s="240" t="s">
        <v>64</v>
      </c>
      <c r="D50" s="242" t="n">
        <f aca="false">SUM(D48:D49)</f>
        <v>0</v>
      </c>
    </row>
    <row r="51" customFormat="false" ht="15" hidden="false" customHeight="false" outlineLevel="0" collapsed="false">
      <c r="A51" s="243"/>
      <c r="B51" s="243"/>
      <c r="C51" s="243"/>
      <c r="D51" s="243"/>
    </row>
    <row r="52" customFormat="false" ht="26.25" hidden="false" customHeight="true" outlineLevel="0" collapsed="false">
      <c r="A52" s="250" t="s">
        <v>280</v>
      </c>
      <c r="B52" s="250"/>
      <c r="C52" s="250"/>
      <c r="D52" s="250"/>
    </row>
    <row r="53" customFormat="false" ht="11.25" hidden="false" customHeight="true" outlineLevel="0" collapsed="false">
      <c r="A53" s="243"/>
      <c r="B53" s="243"/>
      <c r="C53" s="243"/>
      <c r="D53" s="243"/>
    </row>
    <row r="54" customFormat="false" ht="15" hidden="false" customHeight="false" outlineLevel="0" collapsed="false">
      <c r="A54" s="216" t="s">
        <v>281</v>
      </c>
      <c r="B54" s="216" t="s">
        <v>282</v>
      </c>
      <c r="C54" s="216" t="s">
        <v>274</v>
      </c>
      <c r="D54" s="216" t="s">
        <v>259</v>
      </c>
    </row>
    <row r="55" customFormat="false" ht="15" hidden="false" customHeight="false" outlineLevel="0" collapsed="false">
      <c r="A55" s="228" t="s">
        <v>221</v>
      </c>
      <c r="B55" s="217" t="s">
        <v>283</v>
      </c>
      <c r="C55" s="251" t="n">
        <v>0.2</v>
      </c>
      <c r="D55" s="230" t="n">
        <f aca="false">D50*C55</f>
        <v>0</v>
      </c>
    </row>
    <row r="56" customFormat="false" ht="14.25" hidden="false" customHeight="true" outlineLevel="0" collapsed="false">
      <c r="A56" s="228" t="s">
        <v>224</v>
      </c>
      <c r="B56" s="217" t="s">
        <v>284</v>
      </c>
      <c r="C56" s="251" t="n">
        <v>0.025</v>
      </c>
      <c r="D56" s="230" t="n">
        <f aca="false">D50*C56</f>
        <v>0</v>
      </c>
    </row>
    <row r="57" customFormat="false" ht="15" hidden="false" customHeight="false" outlineLevel="0" collapsed="false">
      <c r="A57" s="228" t="s">
        <v>227</v>
      </c>
      <c r="B57" s="217" t="s">
        <v>285</v>
      </c>
      <c r="C57" s="251" t="n">
        <v>0.06</v>
      </c>
      <c r="D57" s="230" t="n">
        <f aca="false">D50*C57</f>
        <v>0</v>
      </c>
    </row>
    <row r="58" customFormat="false" ht="15" hidden="false" customHeight="false" outlineLevel="0" collapsed="false">
      <c r="A58" s="228" t="s">
        <v>229</v>
      </c>
      <c r="B58" s="217" t="s">
        <v>286</v>
      </c>
      <c r="C58" s="251" t="n">
        <v>0.015</v>
      </c>
      <c r="D58" s="230" t="n">
        <f aca="false">D50*C58</f>
        <v>0</v>
      </c>
    </row>
    <row r="59" customFormat="false" ht="15" hidden="false" customHeight="false" outlineLevel="0" collapsed="false">
      <c r="A59" s="228" t="s">
        <v>232</v>
      </c>
      <c r="B59" s="217" t="s">
        <v>287</v>
      </c>
      <c r="C59" s="251" t="n">
        <v>0.01</v>
      </c>
      <c r="D59" s="230" t="n">
        <f aca="false">D50*C59</f>
        <v>0</v>
      </c>
    </row>
    <row r="60" customFormat="false" ht="15" hidden="false" customHeight="false" outlineLevel="0" collapsed="false">
      <c r="A60" s="228" t="s">
        <v>234</v>
      </c>
      <c r="B60" s="217" t="s">
        <v>61</v>
      </c>
      <c r="C60" s="251" t="n">
        <v>0.006</v>
      </c>
      <c r="D60" s="230" t="n">
        <f aca="false">D50*C60</f>
        <v>0</v>
      </c>
    </row>
    <row r="61" customFormat="false" ht="15" hidden="false" customHeight="false" outlineLevel="0" collapsed="false">
      <c r="A61" s="228" t="s">
        <v>237</v>
      </c>
      <c r="B61" s="217" t="s">
        <v>62</v>
      </c>
      <c r="C61" s="251" t="n">
        <v>0.002</v>
      </c>
      <c r="D61" s="230" t="n">
        <f aca="false">D50*C61</f>
        <v>0</v>
      </c>
    </row>
    <row r="62" customFormat="false" ht="15" hidden="false" customHeight="false" outlineLevel="0" collapsed="false">
      <c r="A62" s="228" t="s">
        <v>240</v>
      </c>
      <c r="B62" s="217" t="s">
        <v>63</v>
      </c>
      <c r="C62" s="251" t="n">
        <v>0.08</v>
      </c>
      <c r="D62" s="230" t="n">
        <f aca="false">D50*C62</f>
        <v>0</v>
      </c>
    </row>
    <row r="63" customFormat="false" ht="12.75" hidden="false" customHeight="true" outlineLevel="0" collapsed="false">
      <c r="A63" s="248" t="s">
        <v>288</v>
      </c>
      <c r="B63" s="248"/>
      <c r="C63" s="252" t="n">
        <f aca="false">SUM(C55:C62)</f>
        <v>0.398</v>
      </c>
      <c r="D63" s="234" t="n">
        <f aca="false">SUM(D55:D62)</f>
        <v>0</v>
      </c>
    </row>
    <row r="64" customFormat="false" ht="15" hidden="false" customHeight="false" outlineLevel="0" collapsed="false">
      <c r="A64" s="253" t="s">
        <v>289</v>
      </c>
      <c r="B64" s="253"/>
      <c r="C64" s="253"/>
      <c r="D64" s="253"/>
    </row>
    <row r="65" customFormat="false" ht="23.25" hidden="false" customHeight="true" outlineLevel="0" collapsed="false">
      <c r="A65" s="229" t="s">
        <v>290</v>
      </c>
      <c r="B65" s="229"/>
      <c r="C65" s="229"/>
      <c r="D65" s="229"/>
    </row>
    <row r="67" customFormat="false" ht="15" hidden="false" customHeight="false" outlineLevel="0" collapsed="false">
      <c r="A67" s="254" t="s">
        <v>291</v>
      </c>
      <c r="B67" s="254"/>
      <c r="C67" s="254"/>
      <c r="D67" s="254"/>
    </row>
    <row r="68" customFormat="false" ht="12.75" hidden="false" customHeight="true" outlineLevel="0" collapsed="false">
      <c r="A68" s="216" t="s">
        <v>292</v>
      </c>
      <c r="B68" s="216" t="s">
        <v>293</v>
      </c>
      <c r="C68" s="216"/>
      <c r="D68" s="216" t="s">
        <v>259</v>
      </c>
    </row>
    <row r="69" customFormat="false" ht="12.75" hidden="false" customHeight="true" outlineLevel="0" collapsed="false">
      <c r="A69" s="228" t="s">
        <v>294</v>
      </c>
      <c r="B69" s="229" t="s">
        <v>295</v>
      </c>
      <c r="C69" s="229"/>
      <c r="D69" s="230" t="n">
        <v>0</v>
      </c>
    </row>
    <row r="70" customFormat="false" ht="12.75" hidden="false" customHeight="true" outlineLevel="0" collapsed="false">
      <c r="A70" s="228" t="s">
        <v>296</v>
      </c>
      <c r="B70" s="229" t="s">
        <v>297</v>
      </c>
      <c r="C70" s="229"/>
      <c r="D70" s="230" t="n">
        <f aca="false">D69*0.06</f>
        <v>0</v>
      </c>
    </row>
    <row r="71" customFormat="false" ht="12.75" hidden="false" customHeight="true" outlineLevel="0" collapsed="false">
      <c r="A71" s="228" t="s">
        <v>298</v>
      </c>
      <c r="B71" s="229" t="s">
        <v>299</v>
      </c>
      <c r="C71" s="229"/>
      <c r="D71" s="234" t="n">
        <f aca="false">D69-D70</f>
        <v>0</v>
      </c>
    </row>
    <row r="72" customFormat="false" ht="12.75" hidden="false" customHeight="true" outlineLevel="0" collapsed="false">
      <c r="A72" s="228" t="s">
        <v>300</v>
      </c>
      <c r="B72" s="229" t="s">
        <v>301</v>
      </c>
      <c r="C72" s="229"/>
      <c r="D72" s="230" t="n">
        <v>0</v>
      </c>
    </row>
    <row r="73" customFormat="false" ht="12.75" hidden="false" customHeight="true" outlineLevel="0" collapsed="false">
      <c r="A73" s="228" t="s">
        <v>302</v>
      </c>
      <c r="B73" s="229" t="s">
        <v>303</v>
      </c>
      <c r="C73" s="229"/>
      <c r="D73" s="230" t="n">
        <f aca="false">D72*0.05</f>
        <v>0</v>
      </c>
    </row>
    <row r="74" customFormat="false" ht="12.75" hidden="false" customHeight="true" outlineLevel="0" collapsed="false">
      <c r="A74" s="228" t="s">
        <v>304</v>
      </c>
      <c r="B74" s="229" t="s">
        <v>305</v>
      </c>
      <c r="C74" s="229"/>
      <c r="D74" s="234" t="n">
        <f aca="false">D72-D73</f>
        <v>0</v>
      </c>
    </row>
    <row r="75" customFormat="false" ht="12.75" hidden="false" customHeight="true" outlineLevel="0" collapsed="false">
      <c r="A75" s="255" t="s">
        <v>227</v>
      </c>
      <c r="B75" s="256" t="s">
        <v>306</v>
      </c>
      <c r="C75" s="256"/>
      <c r="D75" s="234" t="n">
        <v>0</v>
      </c>
    </row>
    <row r="76" customFormat="false" ht="12.75" hidden="false" customHeight="true" outlineLevel="0" collapsed="false">
      <c r="A76" s="255" t="s">
        <v>229</v>
      </c>
      <c r="B76" s="256" t="s">
        <v>307</v>
      </c>
      <c r="C76" s="256"/>
      <c r="D76" s="230" t="n">
        <v>0</v>
      </c>
    </row>
    <row r="77" customFormat="false" ht="12.75" hidden="false" customHeight="true" outlineLevel="0" collapsed="false">
      <c r="A77" s="255" t="s">
        <v>232</v>
      </c>
      <c r="B77" s="256" t="s">
        <v>308</v>
      </c>
      <c r="C77" s="256"/>
      <c r="D77" s="230"/>
    </row>
    <row r="78" customFormat="false" ht="12.75" hidden="false" customHeight="true" outlineLevel="0" collapsed="false">
      <c r="A78" s="248" t="s">
        <v>41</v>
      </c>
      <c r="B78" s="248"/>
      <c r="C78" s="248"/>
      <c r="D78" s="234" t="n">
        <f aca="false">D71+D74+D75+D76</f>
        <v>0</v>
      </c>
    </row>
    <row r="79" customFormat="false" ht="105.95" hidden="false" customHeight="true" outlineLevel="0" collapsed="false">
      <c r="A79" s="257" t="s">
        <v>405</v>
      </c>
      <c r="B79" s="257"/>
      <c r="C79" s="257"/>
      <c r="D79" s="257"/>
    </row>
    <row r="81" customFormat="false" ht="15" hidden="false" customHeight="false" outlineLevel="0" collapsed="false">
      <c r="A81" s="254" t="s">
        <v>310</v>
      </c>
      <c r="B81" s="254"/>
      <c r="C81" s="254"/>
      <c r="D81" s="254"/>
    </row>
    <row r="82" customFormat="false" ht="12.75" hidden="false" customHeight="true" outlineLevel="0" collapsed="false">
      <c r="A82" s="216" t="n">
        <v>2</v>
      </c>
      <c r="B82" s="216" t="s">
        <v>311</v>
      </c>
      <c r="C82" s="216"/>
      <c r="D82" s="216" t="s">
        <v>259</v>
      </c>
    </row>
    <row r="83" customFormat="false" ht="12.75" hidden="false" customHeight="true" outlineLevel="0" collapsed="false">
      <c r="A83" s="228" t="s">
        <v>272</v>
      </c>
      <c r="B83" s="217" t="s">
        <v>312</v>
      </c>
      <c r="C83" s="217"/>
      <c r="D83" s="230" t="n">
        <f aca="false">D45</f>
        <v>0</v>
      </c>
    </row>
    <row r="84" customFormat="false" ht="12.75" hidden="false" customHeight="true" outlineLevel="0" collapsed="false">
      <c r="A84" s="228" t="s">
        <v>281</v>
      </c>
      <c r="B84" s="217" t="s">
        <v>313</v>
      </c>
      <c r="C84" s="217"/>
      <c r="D84" s="230" t="n">
        <f aca="false">D63</f>
        <v>0</v>
      </c>
    </row>
    <row r="85" customFormat="false" ht="12.75" hidden="false" customHeight="true" outlineLevel="0" collapsed="false">
      <c r="A85" s="228" t="s">
        <v>292</v>
      </c>
      <c r="B85" s="217" t="s">
        <v>314</v>
      </c>
      <c r="C85" s="217"/>
      <c r="D85" s="230" t="n">
        <f aca="false">D78</f>
        <v>0</v>
      </c>
    </row>
    <row r="86" customFormat="false" ht="12.75" hidden="false" customHeight="true" outlineLevel="0" collapsed="false">
      <c r="A86" s="248" t="s">
        <v>41</v>
      </c>
      <c r="B86" s="248"/>
      <c r="C86" s="248"/>
      <c r="D86" s="234" t="n">
        <f aca="false">SUM(D83:D85)</f>
        <v>0</v>
      </c>
    </row>
    <row r="87" customFormat="false" ht="15" hidden="false" customHeight="false" outlineLevel="0" collapsed="false">
      <c r="A87" s="237"/>
      <c r="B87" s="237"/>
      <c r="C87" s="237"/>
      <c r="D87" s="258"/>
    </row>
    <row r="88" customFormat="false" ht="14.25" hidden="false" customHeight="true" outlineLevel="0" collapsed="false">
      <c r="A88" s="259" t="s">
        <v>315</v>
      </c>
      <c r="B88" s="259"/>
      <c r="C88" s="260" t="s">
        <v>270</v>
      </c>
      <c r="D88" s="261" t="n">
        <f aca="false">D28</f>
        <v>0</v>
      </c>
    </row>
    <row r="89" customFormat="false" ht="15" hidden="false" customHeight="false" outlineLevel="0" collapsed="false">
      <c r="A89" s="259"/>
      <c r="B89" s="259"/>
      <c r="C89" s="260" t="s">
        <v>316</v>
      </c>
      <c r="D89" s="261" t="n">
        <f aca="false">D45</f>
        <v>0</v>
      </c>
    </row>
    <row r="90" customFormat="false" ht="15" hidden="false" customHeight="false" outlineLevel="0" collapsed="false">
      <c r="A90" s="259"/>
      <c r="B90" s="259"/>
      <c r="C90" s="260" t="s">
        <v>64</v>
      </c>
      <c r="D90" s="262" t="n">
        <f aca="false">SUM(D88:D89)</f>
        <v>0</v>
      </c>
    </row>
    <row r="92" customFormat="false" ht="15" hidden="false" customHeight="false" outlineLevel="0" collapsed="false">
      <c r="A92" s="263" t="s">
        <v>317</v>
      </c>
      <c r="B92" s="263"/>
      <c r="C92" s="263"/>
      <c r="D92" s="263"/>
    </row>
    <row r="93" customFormat="false" ht="15" hidden="false" customHeight="false" outlineLevel="0" collapsed="false">
      <c r="A93" s="216" t="n">
        <v>3</v>
      </c>
      <c r="B93" s="245" t="s">
        <v>318</v>
      </c>
      <c r="C93" s="245" t="s">
        <v>274</v>
      </c>
      <c r="D93" s="216" t="s">
        <v>259</v>
      </c>
    </row>
    <row r="94" customFormat="false" ht="15" hidden="false" customHeight="false" outlineLevel="0" collapsed="false">
      <c r="A94" s="228" t="s">
        <v>221</v>
      </c>
      <c r="B94" s="217" t="s">
        <v>319</v>
      </c>
      <c r="C94" s="252" t="n">
        <f aca="false">1/12*5.55%</f>
        <v>0.004625</v>
      </c>
      <c r="D94" s="230" t="n">
        <f aca="false">ROUND($D$90*C94,2)</f>
        <v>0</v>
      </c>
    </row>
    <row r="95" customFormat="false" ht="15" hidden="false" customHeight="false" outlineLevel="0" collapsed="false">
      <c r="A95" s="228" t="s">
        <v>224</v>
      </c>
      <c r="B95" s="217" t="s">
        <v>320</v>
      </c>
      <c r="C95" s="264" t="n">
        <v>0.00037</v>
      </c>
      <c r="D95" s="230" t="n">
        <f aca="false">ROUND($D$90*C95,2)</f>
        <v>0</v>
      </c>
      <c r="H95" s="233"/>
    </row>
    <row r="96" customFormat="false" ht="15" hidden="false" customHeight="false" outlineLevel="0" collapsed="false">
      <c r="A96" s="228" t="s">
        <v>227</v>
      </c>
      <c r="B96" s="217" t="s">
        <v>321</v>
      </c>
      <c r="C96" s="252" t="n">
        <f aca="false">(8%*40%*5.55%)</f>
        <v>0.001776</v>
      </c>
      <c r="D96" s="230" t="n">
        <f aca="false">ROUND($D$90*C96,2)</f>
        <v>0</v>
      </c>
    </row>
    <row r="97" customFormat="false" ht="15" hidden="false" customHeight="true" outlineLevel="0" collapsed="false">
      <c r="A97" s="228" t="s">
        <v>229</v>
      </c>
      <c r="B97" s="217" t="s">
        <v>322</v>
      </c>
      <c r="C97" s="252" t="n">
        <f aca="false">(1/30*7)/12</f>
        <v>0.0194444444444444</v>
      </c>
      <c r="D97" s="230" t="n">
        <f aca="false">ROUND($D$90*C97,2)</f>
        <v>0</v>
      </c>
    </row>
    <row r="98" customFormat="false" ht="15" hidden="false" customHeight="false" outlineLevel="0" collapsed="false">
      <c r="A98" s="228" t="s">
        <v>232</v>
      </c>
      <c r="B98" s="217" t="s">
        <v>323</v>
      </c>
      <c r="C98" s="252" t="n">
        <v>0.0072</v>
      </c>
      <c r="D98" s="265" t="n">
        <f aca="false">ROUND($D$90*C98,2)</f>
        <v>0</v>
      </c>
    </row>
    <row r="99" customFormat="false" ht="15" hidden="false" customHeight="false" outlineLevel="0" collapsed="false">
      <c r="A99" s="228" t="s">
        <v>234</v>
      </c>
      <c r="B99" s="217" t="s">
        <v>324</v>
      </c>
      <c r="C99" s="252" t="n">
        <f aca="false">((0.08*0.4))</f>
        <v>0.032</v>
      </c>
      <c r="D99" s="230" t="n">
        <f aca="false">ROUND($D$90*C99,2)</f>
        <v>0</v>
      </c>
    </row>
    <row r="100" customFormat="false" ht="12.75" hidden="false" customHeight="true" outlineLevel="0" collapsed="false">
      <c r="A100" s="248" t="s">
        <v>41</v>
      </c>
      <c r="B100" s="248"/>
      <c r="C100" s="248"/>
      <c r="D100" s="234" t="n">
        <f aca="false">SUM(D94:D99)</f>
        <v>0</v>
      </c>
    </row>
    <row r="101" customFormat="false" ht="94.75" hidden="false" customHeight="true" outlineLevel="0" collapsed="false">
      <c r="A101" s="266" t="s">
        <v>325</v>
      </c>
      <c r="B101" s="266"/>
      <c r="C101" s="266"/>
      <c r="D101" s="266"/>
    </row>
    <row r="102" customFormat="false" ht="15" hidden="false" customHeight="false" outlineLevel="0" collapsed="false">
      <c r="A102" s="237"/>
      <c r="B102" s="237"/>
      <c r="C102" s="237"/>
      <c r="D102" s="258"/>
    </row>
    <row r="103" customFormat="false" ht="14.25" hidden="false" customHeight="true" outlineLevel="0" collapsed="false">
      <c r="A103" s="267" t="s">
        <v>326</v>
      </c>
      <c r="B103" s="267"/>
      <c r="C103" s="260" t="s">
        <v>327</v>
      </c>
      <c r="D103" s="262" t="n">
        <f aca="false">D28</f>
        <v>0</v>
      </c>
    </row>
    <row r="104" customFormat="false" ht="15" hidden="false" customHeight="false" outlineLevel="0" collapsed="false">
      <c r="A104" s="267"/>
      <c r="B104" s="267"/>
      <c r="C104" s="260" t="s">
        <v>316</v>
      </c>
      <c r="D104" s="262" t="n">
        <f aca="false">D45</f>
        <v>0</v>
      </c>
    </row>
    <row r="105" customFormat="false" ht="15" hidden="false" customHeight="false" outlineLevel="0" collapsed="false">
      <c r="A105" s="267"/>
      <c r="B105" s="267"/>
      <c r="C105" s="260" t="s">
        <v>328</v>
      </c>
      <c r="D105" s="262" t="n">
        <f aca="false">D85-D71-D74</f>
        <v>0</v>
      </c>
    </row>
    <row r="106" customFormat="false" ht="15" hidden="false" customHeight="false" outlineLevel="0" collapsed="false">
      <c r="A106" s="267"/>
      <c r="B106" s="267"/>
      <c r="C106" s="260" t="s">
        <v>329</v>
      </c>
      <c r="D106" s="262" t="n">
        <f aca="false">D100</f>
        <v>0</v>
      </c>
    </row>
    <row r="107" customFormat="false" ht="41.25" hidden="false" customHeight="true" outlineLevel="0" collapsed="false">
      <c r="A107" s="267"/>
      <c r="B107" s="267"/>
      <c r="C107" s="268" t="s">
        <v>330</v>
      </c>
      <c r="D107" s="262" t="n">
        <f aca="false">SUM(D103:D106)</f>
        <v>0</v>
      </c>
    </row>
    <row r="109" customFormat="false" ht="15" hidden="false" customHeight="false" outlineLevel="0" collapsed="false">
      <c r="A109" s="214" t="s">
        <v>332</v>
      </c>
      <c r="B109" s="214"/>
      <c r="C109" s="214"/>
      <c r="D109" s="214"/>
    </row>
    <row r="110" customFormat="false" ht="15" hidden="false" customHeight="false" outlineLevel="0" collapsed="false">
      <c r="A110" s="270" t="s">
        <v>333</v>
      </c>
      <c r="B110" s="270"/>
      <c r="C110" s="270"/>
      <c r="D110" s="270"/>
    </row>
    <row r="111" customFormat="false" ht="15" hidden="false" customHeight="false" outlineLevel="0" collapsed="false">
      <c r="A111" s="216" t="s">
        <v>334</v>
      </c>
      <c r="B111" s="245" t="s">
        <v>335</v>
      </c>
      <c r="C111" s="245" t="s">
        <v>274</v>
      </c>
      <c r="D111" s="216" t="s">
        <v>259</v>
      </c>
    </row>
    <row r="112" customFormat="false" ht="15" hidden="false" customHeight="false" outlineLevel="0" collapsed="false">
      <c r="A112" s="228" t="s">
        <v>221</v>
      </c>
      <c r="B112" s="217" t="s">
        <v>336</v>
      </c>
      <c r="C112" s="271" t="n">
        <v>0</v>
      </c>
      <c r="D112" s="230" t="n">
        <f aca="false">ROUND($D$107*C112,2)</f>
        <v>0</v>
      </c>
    </row>
    <row r="113" customFormat="false" ht="15" hidden="false" customHeight="false" outlineLevel="0" collapsed="false">
      <c r="A113" s="228" t="s">
        <v>224</v>
      </c>
      <c r="B113" s="217" t="s">
        <v>337</v>
      </c>
      <c r="C113" s="271" t="n">
        <v>0.01633</v>
      </c>
      <c r="D113" s="230" t="n">
        <f aca="false">ROUND($D$107*C113,2)</f>
        <v>0</v>
      </c>
    </row>
    <row r="114" customFormat="false" ht="15" hidden="false" customHeight="false" outlineLevel="0" collapsed="false">
      <c r="A114" s="228" t="s">
        <v>227</v>
      </c>
      <c r="B114" s="217" t="s">
        <v>338</v>
      </c>
      <c r="C114" s="271" t="n">
        <v>0.000208333333333333</v>
      </c>
      <c r="D114" s="230" t="n">
        <f aca="false">ROUND($D$107*C114,2)</f>
        <v>0</v>
      </c>
    </row>
    <row r="115" customFormat="false" ht="15" hidden="false" customHeight="false" outlineLevel="0" collapsed="false">
      <c r="A115" s="228" t="s">
        <v>229</v>
      </c>
      <c r="B115" s="217" t="s">
        <v>339</v>
      </c>
      <c r="C115" s="271" t="n">
        <v>0.00333333333333333</v>
      </c>
      <c r="D115" s="230" t="n">
        <f aca="false">ROUND($D$107*C115,2)</f>
        <v>0</v>
      </c>
    </row>
    <row r="116" customFormat="false" ht="15" hidden="false" customHeight="false" outlineLevel="0" collapsed="false">
      <c r="A116" s="228" t="s">
        <v>232</v>
      </c>
      <c r="B116" s="217" t="s">
        <v>340</v>
      </c>
      <c r="C116" s="272" t="n">
        <v>0.00056</v>
      </c>
      <c r="D116" s="230" t="n">
        <f aca="false">ROUND($D$107*C116,2)</f>
        <v>0</v>
      </c>
    </row>
    <row r="117" customFormat="false" ht="15" hidden="false" customHeight="false" outlineLevel="0" collapsed="false">
      <c r="A117" s="228" t="s">
        <v>234</v>
      </c>
      <c r="B117" s="217" t="s">
        <v>341</v>
      </c>
      <c r="C117" s="271"/>
      <c r="D117" s="230"/>
    </row>
    <row r="118" customFormat="false" ht="12.75" hidden="false" customHeight="true" outlineLevel="0" collapsed="false">
      <c r="A118" s="248" t="s">
        <v>288</v>
      </c>
      <c r="B118" s="248"/>
      <c r="C118" s="273" t="n">
        <f aca="false">SUM(C112:C117)</f>
        <v>0.0204316666666667</v>
      </c>
      <c r="D118" s="234" t="n">
        <f aca="false">SUM(D112:D117)</f>
        <v>0</v>
      </c>
    </row>
    <row r="119" customFormat="false" ht="59.25" hidden="false" customHeight="true" outlineLevel="0" collapsed="false">
      <c r="A119" s="317" t="s">
        <v>342</v>
      </c>
      <c r="B119" s="317"/>
      <c r="C119" s="317"/>
      <c r="D119" s="317"/>
    </row>
    <row r="120" customFormat="false" ht="14.9" hidden="false" customHeight="true" outlineLevel="0" collapsed="false">
      <c r="A120" s="274"/>
      <c r="B120" s="274"/>
      <c r="C120" s="274"/>
      <c r="D120" s="274"/>
    </row>
    <row r="121" customFormat="false" ht="14.9" hidden="false" customHeight="true" outlineLevel="0" collapsed="false">
      <c r="A121" s="275" t="s">
        <v>343</v>
      </c>
      <c r="B121" s="275"/>
      <c r="C121" s="275"/>
      <c r="D121" s="275"/>
    </row>
    <row r="122" customFormat="false" ht="14.9" hidden="false" customHeight="true" outlineLevel="0" collapsed="false">
      <c r="A122" s="276"/>
      <c r="B122" s="276"/>
      <c r="C122" s="276"/>
      <c r="D122" s="276"/>
    </row>
    <row r="123" customFormat="false" ht="15" hidden="false" customHeight="false" outlineLevel="0" collapsed="false">
      <c r="A123" s="216" t="s">
        <v>344</v>
      </c>
      <c r="B123" s="245" t="s">
        <v>345</v>
      </c>
      <c r="C123" s="216" t="s">
        <v>274</v>
      </c>
      <c r="D123" s="216" t="s">
        <v>259</v>
      </c>
    </row>
    <row r="124" customFormat="false" ht="19.65" hidden="false" customHeight="true" outlineLevel="0" collapsed="false">
      <c r="A124" s="228" t="s">
        <v>221</v>
      </c>
      <c r="B124" s="217" t="s">
        <v>345</v>
      </c>
      <c r="C124" s="264" t="n">
        <v>0.00752</v>
      </c>
      <c r="D124" s="277" t="n">
        <f aca="false">ROUND(C124*D107,2)</f>
        <v>0</v>
      </c>
    </row>
    <row r="125" customFormat="false" ht="14.9" hidden="false" customHeight="true" outlineLevel="0" collapsed="false">
      <c r="A125" s="278" t="s">
        <v>288</v>
      </c>
      <c r="B125" s="278"/>
      <c r="C125" s="278"/>
      <c r="D125" s="279" t="n">
        <f aca="false">D124</f>
        <v>0</v>
      </c>
    </row>
    <row r="126" customFormat="false" ht="14.9" hidden="false" customHeight="true" outlineLevel="0" collapsed="false">
      <c r="A126" s="280"/>
      <c r="B126" s="280"/>
      <c r="C126" s="281"/>
      <c r="D126" s="282"/>
    </row>
    <row r="127" customFormat="false" ht="14.9" hidden="false" customHeight="true" outlineLevel="0" collapsed="false">
      <c r="A127" s="283" t="s">
        <v>346</v>
      </c>
      <c r="B127" s="283"/>
      <c r="C127" s="283"/>
      <c r="D127" s="283"/>
    </row>
    <row r="128" customFormat="false" ht="14.9" hidden="false" customHeight="true" outlineLevel="0" collapsed="false">
      <c r="A128" s="276"/>
      <c r="B128" s="276"/>
      <c r="C128" s="276"/>
      <c r="D128" s="276"/>
    </row>
    <row r="129" customFormat="false" ht="14.9" hidden="false" customHeight="true" outlineLevel="0" collapsed="false">
      <c r="A129" s="284" t="n">
        <v>4</v>
      </c>
      <c r="B129" s="245" t="s">
        <v>347</v>
      </c>
      <c r="C129" s="284"/>
      <c r="D129" s="284" t="s">
        <v>259</v>
      </c>
    </row>
    <row r="130" customFormat="false" ht="14.9" hidden="false" customHeight="true" outlineLevel="0" collapsed="false">
      <c r="A130" s="285" t="s">
        <v>334</v>
      </c>
      <c r="B130" s="217" t="str">
        <f aca="false">B111</f>
        <v>Ausências Legais</v>
      </c>
      <c r="C130" s="217"/>
      <c r="D130" s="277" t="n">
        <f aca="false">D118</f>
        <v>0</v>
      </c>
    </row>
    <row r="131" customFormat="false" ht="14.9" hidden="false" customHeight="true" outlineLevel="0" collapsed="false">
      <c r="A131" s="285" t="s">
        <v>344</v>
      </c>
      <c r="B131" s="217" t="str">
        <f aca="false">B123</f>
        <v>Incidência do Submódulo 2.2 sobre o Substituto nas Ausências Legais</v>
      </c>
      <c r="C131" s="217"/>
      <c r="D131" s="277" t="n">
        <f aca="false">D125</f>
        <v>0</v>
      </c>
    </row>
    <row r="132" customFormat="false" ht="14.9" hidden="false" customHeight="true" outlineLevel="0" collapsed="false">
      <c r="A132" s="278" t="s">
        <v>41</v>
      </c>
      <c r="B132" s="278"/>
      <c r="C132" s="278"/>
      <c r="D132" s="286" t="n">
        <f aca="false">SUM(D130:D131)</f>
        <v>0</v>
      </c>
    </row>
    <row r="133" customFormat="false" ht="14.9" hidden="false" customHeight="true" outlineLevel="0" collapsed="false">
      <c r="A133" s="274"/>
      <c r="B133" s="274"/>
      <c r="C133" s="274"/>
      <c r="D133" s="274"/>
    </row>
    <row r="134" customFormat="false" ht="15" hidden="false" customHeight="false" outlineLevel="0" collapsed="false">
      <c r="A134" s="263" t="s">
        <v>348</v>
      </c>
      <c r="B134" s="263"/>
      <c r="C134" s="263"/>
      <c r="D134" s="263"/>
    </row>
    <row r="135" customFormat="false" ht="12.75" hidden="false" customHeight="true" outlineLevel="0" collapsed="false">
      <c r="A135" s="216" t="n">
        <v>5</v>
      </c>
      <c r="B135" s="245" t="s">
        <v>214</v>
      </c>
      <c r="C135" s="245"/>
      <c r="D135" s="216" t="s">
        <v>259</v>
      </c>
    </row>
    <row r="136" customFormat="false" ht="12.75" hidden="false" customHeight="true" outlineLevel="0" collapsed="false">
      <c r="A136" s="287" t="s">
        <v>221</v>
      </c>
      <c r="B136" s="288" t="s">
        <v>349</v>
      </c>
      <c r="C136" s="288"/>
      <c r="D136" s="230" t="n">
        <f aca="false">SUM('Custos EPI'!D30:D31)</f>
        <v>419.76</v>
      </c>
    </row>
    <row r="137" customFormat="false" ht="12.75" hidden="false" customHeight="true" outlineLevel="0" collapsed="false">
      <c r="A137" s="287" t="s">
        <v>224</v>
      </c>
      <c r="B137" s="288" t="s">
        <v>394</v>
      </c>
      <c r="C137" s="288"/>
      <c r="D137" s="230" t="n">
        <f aca="false">'Custos EPI'!D32</f>
        <v>196.58</v>
      </c>
    </row>
    <row r="138" customFormat="false" ht="12.75" hidden="false" customHeight="true" outlineLevel="0" collapsed="false">
      <c r="A138" s="287" t="s">
        <v>227</v>
      </c>
      <c r="B138" s="288" t="s">
        <v>308</v>
      </c>
      <c r="C138" s="288"/>
      <c r="D138" s="230" t="n">
        <v>0</v>
      </c>
    </row>
    <row r="139" customFormat="false" ht="12.75" hidden="false" customHeight="true" outlineLevel="0" collapsed="false">
      <c r="A139" s="289" t="s">
        <v>288</v>
      </c>
      <c r="B139" s="289"/>
      <c r="C139" s="289"/>
      <c r="D139" s="230" t="n">
        <f aca="false">SUM(D136:D138)</f>
        <v>616.34</v>
      </c>
    </row>
    <row r="140" customFormat="false" ht="15" hidden="false" customHeight="false" outlineLevel="0" collapsed="false">
      <c r="A140" s="237"/>
      <c r="B140" s="237"/>
      <c r="C140" s="237"/>
      <c r="D140" s="258"/>
    </row>
    <row r="141" customFormat="false" ht="14.25" hidden="false" customHeight="true" outlineLevel="0" collapsed="false">
      <c r="A141" s="290" t="s">
        <v>351</v>
      </c>
      <c r="B141" s="290"/>
      <c r="C141" s="260" t="s">
        <v>327</v>
      </c>
      <c r="D141" s="262" t="n">
        <f aca="false">D28</f>
        <v>0</v>
      </c>
    </row>
    <row r="142" customFormat="false" ht="15" hidden="false" customHeight="false" outlineLevel="0" collapsed="false">
      <c r="A142" s="290"/>
      <c r="B142" s="290"/>
      <c r="C142" s="260" t="s">
        <v>352</v>
      </c>
      <c r="D142" s="262" t="n">
        <f aca="false">D86</f>
        <v>0</v>
      </c>
    </row>
    <row r="143" customFormat="false" ht="15" hidden="false" customHeight="false" outlineLevel="0" collapsed="false">
      <c r="A143" s="290"/>
      <c r="B143" s="290"/>
      <c r="C143" s="260" t="s">
        <v>329</v>
      </c>
      <c r="D143" s="262" t="n">
        <f aca="false">D100</f>
        <v>0</v>
      </c>
    </row>
    <row r="144" customFormat="false" ht="15" hidden="false" customHeight="false" outlineLevel="0" collapsed="false">
      <c r="A144" s="290"/>
      <c r="B144" s="290"/>
      <c r="C144" s="260" t="s">
        <v>353</v>
      </c>
      <c r="D144" s="262" t="n">
        <f aca="false">D132</f>
        <v>0</v>
      </c>
    </row>
    <row r="145" customFormat="false" ht="15" hidden="false" customHeight="false" outlineLevel="0" collapsed="false">
      <c r="A145" s="290"/>
      <c r="B145" s="290"/>
      <c r="C145" s="260" t="s">
        <v>354</v>
      </c>
      <c r="D145" s="262" t="n">
        <f aca="false">D139</f>
        <v>616.34</v>
      </c>
    </row>
    <row r="146" customFormat="false" ht="15" hidden="false" customHeight="false" outlineLevel="0" collapsed="false">
      <c r="A146" s="290"/>
      <c r="B146" s="290"/>
      <c r="C146" s="268" t="s">
        <v>330</v>
      </c>
      <c r="D146" s="262" t="n">
        <f aca="false">SUM(D141:D145)</f>
        <v>616.34</v>
      </c>
    </row>
    <row r="147" customFormat="false" ht="14.25" hidden="false" customHeight="true" outlineLevel="0" collapsed="false">
      <c r="A147" s="291" t="s">
        <v>355</v>
      </c>
      <c r="B147" s="291"/>
      <c r="C147" s="260" t="s">
        <v>327</v>
      </c>
      <c r="D147" s="262" t="n">
        <f aca="false">D141</f>
        <v>0</v>
      </c>
    </row>
    <row r="148" customFormat="false" ht="15" hidden="false" customHeight="false" outlineLevel="0" collapsed="false">
      <c r="A148" s="291"/>
      <c r="B148" s="291"/>
      <c r="C148" s="260" t="s">
        <v>352</v>
      </c>
      <c r="D148" s="262" t="n">
        <f aca="false">D142</f>
        <v>0</v>
      </c>
    </row>
    <row r="149" customFormat="false" ht="15" hidden="false" customHeight="false" outlineLevel="0" collapsed="false">
      <c r="A149" s="291"/>
      <c r="B149" s="291"/>
      <c r="C149" s="260" t="s">
        <v>329</v>
      </c>
      <c r="D149" s="262" t="n">
        <f aca="false">D143</f>
        <v>0</v>
      </c>
    </row>
    <row r="150" customFormat="false" ht="15" hidden="false" customHeight="false" outlineLevel="0" collapsed="false">
      <c r="A150" s="291"/>
      <c r="B150" s="291"/>
      <c r="C150" s="260" t="s">
        <v>353</v>
      </c>
      <c r="D150" s="262" t="n">
        <f aca="false">D144</f>
        <v>0</v>
      </c>
    </row>
    <row r="151" customFormat="false" ht="15" hidden="false" customHeight="false" outlineLevel="0" collapsed="false">
      <c r="A151" s="291"/>
      <c r="B151" s="291"/>
      <c r="C151" s="260" t="s">
        <v>354</v>
      </c>
      <c r="D151" s="262" t="n">
        <f aca="false">D145</f>
        <v>616.34</v>
      </c>
    </row>
    <row r="152" customFormat="false" ht="15" hidden="false" customHeight="false" outlineLevel="0" collapsed="false">
      <c r="A152" s="291"/>
      <c r="B152" s="291"/>
      <c r="C152" s="260" t="s">
        <v>356</v>
      </c>
      <c r="D152" s="262" t="n">
        <f aca="false">D158</f>
        <v>30.82</v>
      </c>
    </row>
    <row r="153" customFormat="false" ht="15" hidden="false" customHeight="false" outlineLevel="0" collapsed="false">
      <c r="A153" s="291"/>
      <c r="B153" s="291"/>
      <c r="C153" s="268" t="s">
        <v>330</v>
      </c>
      <c r="D153" s="292" t="n">
        <f aca="false">SUM(D147:D152)</f>
        <v>647.16</v>
      </c>
    </row>
    <row r="155" customFormat="false" ht="15" hidden="false" customHeight="false" outlineLevel="0" collapsed="false">
      <c r="A155" s="214" t="s">
        <v>357</v>
      </c>
      <c r="B155" s="214"/>
      <c r="C155" s="214"/>
      <c r="D155" s="214"/>
    </row>
    <row r="157" customFormat="false" ht="15" hidden="false" customHeight="false" outlineLevel="0" collapsed="false">
      <c r="A157" s="293" t="n">
        <v>6</v>
      </c>
      <c r="B157" s="294" t="s">
        <v>215</v>
      </c>
      <c r="C157" s="295" t="s">
        <v>274</v>
      </c>
      <c r="D157" s="295" t="s">
        <v>259</v>
      </c>
    </row>
    <row r="158" customFormat="false" ht="15" hidden="false" customHeight="false" outlineLevel="0" collapsed="false">
      <c r="A158" s="296" t="s">
        <v>221</v>
      </c>
      <c r="B158" s="297" t="s">
        <v>197</v>
      </c>
      <c r="C158" s="298" t="n">
        <v>0.05</v>
      </c>
      <c r="D158" s="299" t="n">
        <f aca="false">ROUND(D146*C158,2)</f>
        <v>30.82</v>
      </c>
    </row>
    <row r="159" customFormat="false" ht="15" hidden="false" customHeight="false" outlineLevel="0" collapsed="false">
      <c r="A159" s="296" t="s">
        <v>224</v>
      </c>
      <c r="B159" s="297" t="s">
        <v>199</v>
      </c>
      <c r="C159" s="300" t="n">
        <v>0.0679</v>
      </c>
      <c r="D159" s="299" t="n">
        <f aca="false">ROUND(D153*C159,2)</f>
        <v>43.94</v>
      </c>
    </row>
    <row r="160" customFormat="false" ht="13.5" hidden="false" customHeight="true" outlineLevel="0" collapsed="false">
      <c r="A160" s="301" t="s">
        <v>358</v>
      </c>
      <c r="B160" s="301"/>
      <c r="C160" s="301"/>
      <c r="D160" s="299" t="n">
        <f aca="false">D146+D158+D159</f>
        <v>691.1</v>
      </c>
    </row>
    <row r="161" customFormat="false" ht="13.5" hidden="false" customHeight="true" outlineLevel="0" collapsed="false">
      <c r="A161" s="301" t="s">
        <v>359</v>
      </c>
      <c r="B161" s="301"/>
      <c r="C161" s="301"/>
      <c r="D161" s="299" t="n">
        <f aca="false">ROUND(D160/(1-C162),2)</f>
        <v>748.35</v>
      </c>
    </row>
    <row r="162" customFormat="false" ht="15" hidden="false" customHeight="false" outlineLevel="0" collapsed="false">
      <c r="A162" s="296" t="s">
        <v>227</v>
      </c>
      <c r="B162" s="297" t="s">
        <v>198</v>
      </c>
      <c r="C162" s="298" t="n">
        <f aca="false">SUM(C163:C165)</f>
        <v>0.0765</v>
      </c>
      <c r="D162" s="299"/>
    </row>
    <row r="163" customFormat="false" ht="15" hidden="false" customHeight="false" outlineLevel="0" collapsed="false">
      <c r="A163" s="296"/>
      <c r="B163" s="297" t="s">
        <v>360</v>
      </c>
      <c r="C163" s="300" t="n">
        <v>0.0065</v>
      </c>
      <c r="D163" s="299" t="n">
        <f aca="false">ROUND($D$161*C163,2)</f>
        <v>4.86</v>
      </c>
    </row>
    <row r="164" customFormat="false" ht="15" hidden="false" customHeight="false" outlineLevel="0" collapsed="false">
      <c r="A164" s="296"/>
      <c r="B164" s="297" t="s">
        <v>361</v>
      </c>
      <c r="C164" s="300" t="n">
        <v>0.03</v>
      </c>
      <c r="D164" s="299" t="n">
        <f aca="false">ROUND($D$161*C164,2)</f>
        <v>22.45</v>
      </c>
    </row>
    <row r="165" customFormat="false" ht="15" hidden="false" customHeight="false" outlineLevel="0" collapsed="false">
      <c r="A165" s="296"/>
      <c r="B165" s="297" t="s">
        <v>362</v>
      </c>
      <c r="C165" s="300" t="n">
        <v>0.04</v>
      </c>
      <c r="D165" s="299" t="n">
        <f aca="false">ROUND($D$161*C165,2)</f>
        <v>29.93</v>
      </c>
    </row>
    <row r="166" customFormat="false" ht="24" hidden="false" customHeight="true" outlineLevel="0" collapsed="false">
      <c r="A166" s="293" t="s">
        <v>288</v>
      </c>
      <c r="B166" s="293"/>
      <c r="C166" s="302"/>
      <c r="D166" s="299" t="n">
        <f aca="false">SUM(D163:D165)+D158+D159</f>
        <v>132</v>
      </c>
    </row>
    <row r="167" customFormat="false" ht="34.5" hidden="false" customHeight="true" outlineLevel="0" collapsed="false">
      <c r="A167" s="317" t="s">
        <v>363</v>
      </c>
      <c r="B167" s="317"/>
      <c r="C167" s="317"/>
      <c r="D167" s="317"/>
    </row>
    <row r="169" customFormat="false" ht="15" hidden="false" customHeight="false" outlineLevel="0" collapsed="false">
      <c r="A169" s="214" t="s">
        <v>364</v>
      </c>
      <c r="B169" s="214"/>
      <c r="C169" s="214"/>
      <c r="D169" s="214"/>
    </row>
    <row r="171" customFormat="false" ht="13.5" hidden="false" customHeight="true" outlineLevel="0" collapsed="false">
      <c r="A171" s="293"/>
      <c r="B171" s="293" t="s">
        <v>365</v>
      </c>
      <c r="C171" s="293"/>
      <c r="D171" s="295" t="s">
        <v>259</v>
      </c>
    </row>
    <row r="172" customFormat="false" ht="13.5" hidden="false" customHeight="true" outlineLevel="0" collapsed="false">
      <c r="A172" s="304" t="s">
        <v>221</v>
      </c>
      <c r="B172" s="305" t="s">
        <v>256</v>
      </c>
      <c r="C172" s="305"/>
      <c r="D172" s="299" t="n">
        <f aca="false">D141</f>
        <v>0</v>
      </c>
    </row>
    <row r="173" customFormat="false" ht="13.5" hidden="false" customHeight="true" outlineLevel="0" collapsed="false">
      <c r="A173" s="304" t="s">
        <v>224</v>
      </c>
      <c r="B173" s="305" t="s">
        <v>268</v>
      </c>
      <c r="C173" s="305"/>
      <c r="D173" s="299" t="n">
        <f aca="false">D142</f>
        <v>0</v>
      </c>
    </row>
    <row r="174" customFormat="false" ht="13.5" hidden="false" customHeight="true" outlineLevel="0" collapsed="false">
      <c r="A174" s="304" t="s">
        <v>227</v>
      </c>
      <c r="B174" s="305" t="s">
        <v>317</v>
      </c>
      <c r="C174" s="305"/>
      <c r="D174" s="299" t="n">
        <f aca="false">D143</f>
        <v>0</v>
      </c>
    </row>
    <row r="175" customFormat="false" ht="13.5" hidden="false" customHeight="true" outlineLevel="0" collapsed="false">
      <c r="A175" s="304" t="s">
        <v>229</v>
      </c>
      <c r="B175" s="305" t="s">
        <v>332</v>
      </c>
      <c r="C175" s="305"/>
      <c r="D175" s="299" t="n">
        <f aca="false">D144</f>
        <v>0</v>
      </c>
    </row>
    <row r="176" customFormat="false" ht="13.5" hidden="false" customHeight="true" outlineLevel="0" collapsed="false">
      <c r="A176" s="304" t="s">
        <v>232</v>
      </c>
      <c r="B176" s="305" t="s">
        <v>348</v>
      </c>
      <c r="C176" s="305"/>
      <c r="D176" s="299" t="n">
        <f aca="false">D145</f>
        <v>616.34</v>
      </c>
    </row>
    <row r="177" customFormat="false" ht="13.5" hidden="false" customHeight="true" outlineLevel="0" collapsed="false">
      <c r="A177" s="293" t="s">
        <v>366</v>
      </c>
      <c r="B177" s="293"/>
      <c r="C177" s="293"/>
      <c r="D177" s="299" t="n">
        <f aca="false">SUM(D172:D176)</f>
        <v>616.34</v>
      </c>
    </row>
    <row r="178" customFormat="false" ht="13.5" hidden="false" customHeight="true" outlineLevel="0" collapsed="false">
      <c r="A178" s="304" t="s">
        <v>234</v>
      </c>
      <c r="B178" s="305" t="s">
        <v>367</v>
      </c>
      <c r="C178" s="305"/>
      <c r="D178" s="299" t="n">
        <f aca="false">D166</f>
        <v>132</v>
      </c>
    </row>
    <row r="179" customFormat="false" ht="13.5" hidden="false" customHeight="true" outlineLevel="0" collapsed="false">
      <c r="A179" s="306" t="s">
        <v>406</v>
      </c>
      <c r="B179" s="306"/>
      <c r="C179" s="306"/>
      <c r="D179" s="307" t="n">
        <f aca="false">(D177+D178)</f>
        <v>748.34</v>
      </c>
    </row>
    <row r="180" customFormat="false" ht="13.5" hidden="false" customHeight="true" outlineLevel="0" collapsed="false">
      <c r="A180" s="306" t="s">
        <v>368</v>
      </c>
      <c r="B180" s="306"/>
      <c r="C180" s="306"/>
      <c r="D180" s="307" t="n">
        <f aca="false">D179*2</f>
        <v>1496.68</v>
      </c>
      <c r="H180" s="319"/>
      <c r="I180" s="319"/>
    </row>
    <row r="181" customFormat="false" ht="15" hidden="false" customHeight="false" outlineLevel="0" collapsed="false">
      <c r="A181" s="308"/>
      <c r="B181" s="308"/>
      <c r="C181" s="308"/>
      <c r="D181" s="308"/>
    </row>
    <row r="182" customFormat="false" ht="15.75" hidden="false" customHeight="true" outlineLevel="0" collapsed="false">
      <c r="A182" s="308"/>
      <c r="B182" s="308"/>
      <c r="C182" s="308"/>
      <c r="D182" s="308"/>
    </row>
    <row r="183" customFormat="false" ht="12.75" hidden="false" customHeight="true" outlineLevel="0" collapsed="false">
      <c r="A183" s="309" t="s">
        <v>369</v>
      </c>
      <c r="B183" s="309"/>
      <c r="C183" s="309"/>
      <c r="D183" s="309"/>
    </row>
    <row r="184" customFormat="false" ht="15" hidden="false" customHeight="false" outlineLevel="0" collapsed="false">
      <c r="A184" s="309"/>
      <c r="B184" s="309"/>
      <c r="C184" s="309"/>
      <c r="D184" s="309"/>
    </row>
    <row r="185" customFormat="false" ht="15" hidden="false" customHeight="false" outlineLevel="0" collapsed="false">
      <c r="A185" s="309"/>
      <c r="B185" s="309"/>
      <c r="C185" s="309"/>
      <c r="D185" s="309"/>
    </row>
    <row r="186" customFormat="false" ht="33" hidden="false" customHeight="true" outlineLevel="0" collapsed="false">
      <c r="A186" s="310" t="s">
        <v>388</v>
      </c>
      <c r="B186" s="310"/>
      <c r="C186" s="310"/>
      <c r="D186" s="310"/>
    </row>
    <row r="187" customFormat="false" ht="21" hidden="false" customHeight="true" outlineLevel="0" collapsed="false">
      <c r="A187" s="311" t="s">
        <v>371</v>
      </c>
      <c r="B187" s="311"/>
      <c r="C187" s="311"/>
      <c r="D187" s="311"/>
    </row>
    <row r="190" customFormat="false" ht="15" hidden="false" customHeight="false" outlineLevel="0" collapsed="false">
      <c r="A190" s="312" t="s">
        <v>372</v>
      </c>
      <c r="B190" s="312"/>
      <c r="C190" s="312"/>
      <c r="D190" s="312"/>
    </row>
    <row r="191" customFormat="false" ht="15" hidden="false" customHeight="false" outlineLevel="0" collapsed="false">
      <c r="A191" s="312" t="s">
        <v>373</v>
      </c>
      <c r="B191" s="312"/>
      <c r="C191" s="312"/>
      <c r="D191" s="312"/>
    </row>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7:C27"/>
    <mergeCell ref="A28:C28"/>
    <mergeCell ref="A29:D29"/>
    <mergeCell ref="A30:D30"/>
    <mergeCell ref="A31:D31"/>
    <mergeCell ref="A32:D32"/>
    <mergeCell ref="A34:D34"/>
    <mergeCell ref="A36:B37"/>
    <mergeCell ref="A39:D39"/>
    <mergeCell ref="A45:C45"/>
    <mergeCell ref="A46:D46"/>
    <mergeCell ref="A48:B50"/>
    <mergeCell ref="A52:D52"/>
    <mergeCell ref="A63:B63"/>
    <mergeCell ref="A64:D64"/>
    <mergeCell ref="A65:D65"/>
    <mergeCell ref="A67:D67"/>
    <mergeCell ref="B68:C68"/>
    <mergeCell ref="B69:C69"/>
    <mergeCell ref="B70:C70"/>
    <mergeCell ref="B71:C71"/>
    <mergeCell ref="B72:C72"/>
    <mergeCell ref="B73:C73"/>
    <mergeCell ref="B74:C74"/>
    <mergeCell ref="B75:C75"/>
    <mergeCell ref="B76:C76"/>
    <mergeCell ref="B77:C77"/>
    <mergeCell ref="A78:C78"/>
    <mergeCell ref="A79:D79"/>
    <mergeCell ref="A81:D81"/>
    <mergeCell ref="B82:C82"/>
    <mergeCell ref="B83:C83"/>
    <mergeCell ref="B84:C84"/>
    <mergeCell ref="B85:C85"/>
    <mergeCell ref="A86:C86"/>
    <mergeCell ref="A88:B90"/>
    <mergeCell ref="A92:D92"/>
    <mergeCell ref="A100:C100"/>
    <mergeCell ref="A101:D101"/>
    <mergeCell ref="A103:B107"/>
    <mergeCell ref="A109:D109"/>
    <mergeCell ref="A110:D110"/>
    <mergeCell ref="A118:B118"/>
    <mergeCell ref="A119:D119"/>
    <mergeCell ref="A121:D121"/>
    <mergeCell ref="A125:C125"/>
    <mergeCell ref="A127:D127"/>
    <mergeCell ref="A132:C132"/>
    <mergeCell ref="A134:D134"/>
    <mergeCell ref="B135:C135"/>
    <mergeCell ref="B136:C136"/>
    <mergeCell ref="B137:C137"/>
    <mergeCell ref="B138:C138"/>
    <mergeCell ref="A139:C139"/>
    <mergeCell ref="A141:B146"/>
    <mergeCell ref="A147:B153"/>
    <mergeCell ref="A155:D155"/>
    <mergeCell ref="A160:C160"/>
    <mergeCell ref="A161:C161"/>
    <mergeCell ref="A166:B166"/>
    <mergeCell ref="A167:D167"/>
    <mergeCell ref="A169:D169"/>
    <mergeCell ref="B171:C171"/>
    <mergeCell ref="B172:C172"/>
    <mergeCell ref="B173:C173"/>
    <mergeCell ref="B174:C174"/>
    <mergeCell ref="B175:C175"/>
    <mergeCell ref="B176:C176"/>
    <mergeCell ref="A177:C177"/>
    <mergeCell ref="B178:C178"/>
    <mergeCell ref="A179:C179"/>
    <mergeCell ref="A180:C180"/>
    <mergeCell ref="A183:D185"/>
    <mergeCell ref="A186:D186"/>
    <mergeCell ref="A187:D187"/>
    <mergeCell ref="A190:D190"/>
    <mergeCell ref="A191:D19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F1048576"/>
  <sheetViews>
    <sheetView showFormulas="false" showGridLines="true" showRowColHeaders="true" showZeros="true" rightToLeft="false" tabSelected="false" showOutlineSymbols="true" defaultGridColor="true" view="normal" topLeftCell="A72" colorId="64" zoomScale="100" zoomScaleNormal="100" zoomScalePageLayoutView="100" workbookViewId="0">
      <selection pane="topLeft" activeCell="E83" activeCellId="0" sqref="E83"/>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3.79"/>
    <col collapsed="false" customWidth="true" hidden="true" outlineLevel="0" max="6" min="6" style="210" width="12.94"/>
    <col collapsed="false" customWidth="false" hidden="false" outlineLevel="0" max="1017" min="7" style="210" width="9.14"/>
    <col collapsed="false" customWidth="true" hidden="false" outlineLevel="0" max="16384" min="16378" style="211" width="11.53"/>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15" hidden="false" customHeight="true" outlineLevel="0" collapsed="false">
      <c r="A11" s="216" t="s">
        <v>234</v>
      </c>
      <c r="B11" s="220" t="s">
        <v>235</v>
      </c>
      <c r="C11" s="222" t="s">
        <v>413</v>
      </c>
      <c r="D11" s="222"/>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242</v>
      </c>
      <c r="D13" s="218"/>
    </row>
    <row r="14" customFormat="false" ht="15" hidden="false" customHeight="false" outlineLevel="0" collapsed="false">
      <c r="A14" s="216" t="s">
        <v>243</v>
      </c>
      <c r="B14" s="217" t="s">
        <v>414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row>
    <row r="22" customFormat="false" ht="15" hidden="false" customHeight="false" outlineLevel="0" collapsed="false">
      <c r="A22" s="226"/>
      <c r="B22" s="226"/>
      <c r="C22" s="226"/>
      <c r="D22" s="226"/>
      <c r="F22" s="227"/>
    </row>
    <row r="23" customFormat="false" ht="12.75" hidden="false" customHeight="true" outlineLevel="0" collapsed="false">
      <c r="A23" s="216" t="n">
        <v>1</v>
      </c>
      <c r="B23" s="216" t="s">
        <v>258</v>
      </c>
      <c r="C23" s="216"/>
      <c r="D23" s="216" t="s">
        <v>259</v>
      </c>
      <c r="F23" s="225"/>
    </row>
    <row r="24" customFormat="false" ht="12.75" hidden="false" customHeight="true" outlineLevel="0" collapsed="false">
      <c r="A24" s="228" t="s">
        <v>221</v>
      </c>
      <c r="B24" s="229" t="s">
        <v>260</v>
      </c>
      <c r="C24" s="229"/>
      <c r="D24" s="230" t="n">
        <v>0</v>
      </c>
      <c r="F24" s="319" t="s">
        <v>415</v>
      </c>
    </row>
    <row r="25" customFormat="false" ht="12.75" hidden="false" customHeight="true" outlineLevel="0" collapsed="false">
      <c r="A25" s="228" t="s">
        <v>224</v>
      </c>
      <c r="B25" s="229" t="s">
        <v>261</v>
      </c>
      <c r="C25" s="229"/>
      <c r="D25" s="230" t="n">
        <v>0</v>
      </c>
      <c r="F25" s="231" t="n">
        <v>1621</v>
      </c>
    </row>
    <row r="26" customFormat="false" ht="12.75" hidden="false" customHeight="true" outlineLevel="0" collapsed="false">
      <c r="A26" s="228" t="s">
        <v>227</v>
      </c>
      <c r="B26" s="217" t="s">
        <v>416</v>
      </c>
      <c r="C26" s="252" t="n">
        <v>0.4</v>
      </c>
      <c r="D26" s="230" t="n">
        <v>0</v>
      </c>
    </row>
    <row r="27" customFormat="false" ht="15" hidden="false" customHeight="true" outlineLevel="0" collapsed="false">
      <c r="A27" s="228" t="s">
        <v>229</v>
      </c>
      <c r="B27" s="217" t="s">
        <v>262</v>
      </c>
      <c r="C27" s="217"/>
      <c r="D27" s="230" t="n">
        <f aca="false">((D24+D26)/200*1.5*30)</f>
        <v>0</v>
      </c>
    </row>
    <row r="28" customFormat="false" ht="15" hidden="false" customHeight="true" outlineLevel="0" collapsed="false">
      <c r="A28" s="228" t="s">
        <v>232</v>
      </c>
      <c r="B28" s="229" t="s">
        <v>263</v>
      </c>
      <c r="C28" s="229"/>
      <c r="D28" s="230" t="n">
        <f aca="false">((D24+D26)/200*2*12)</f>
        <v>0</v>
      </c>
    </row>
    <row r="29" customFormat="false" ht="12.75" hidden="false" customHeight="true" outlineLevel="0" collapsed="false">
      <c r="A29" s="216" t="s">
        <v>41</v>
      </c>
      <c r="B29" s="216"/>
      <c r="C29" s="216"/>
      <c r="D29" s="234" t="n">
        <f aca="false">SUM(D24:D28)</f>
        <v>0</v>
      </c>
    </row>
    <row r="30" customFormat="false" ht="43.25" hidden="false" customHeight="true" outlineLevel="0" collapsed="false">
      <c r="A30" s="229" t="s">
        <v>417</v>
      </c>
      <c r="B30" s="229"/>
      <c r="C30" s="229"/>
      <c r="D30" s="229"/>
    </row>
    <row r="31" customFormat="false" ht="43.25" hidden="false" customHeight="true" outlineLevel="0" collapsed="false">
      <c r="A31" s="315" t="s">
        <v>418</v>
      </c>
      <c r="B31" s="315"/>
      <c r="C31" s="315"/>
      <c r="D31" s="315"/>
    </row>
    <row r="32" customFormat="false" ht="35.05" hidden="false" customHeight="true" outlineLevel="0" collapsed="false">
      <c r="A32" s="236" t="s">
        <v>419</v>
      </c>
      <c r="B32" s="236"/>
      <c r="C32" s="236"/>
      <c r="D32" s="236"/>
    </row>
    <row r="33" customFormat="false" ht="35.05" hidden="false" customHeight="true" outlineLevel="0" collapsed="false">
      <c r="A33" s="236" t="s">
        <v>420</v>
      </c>
      <c r="B33" s="236"/>
      <c r="C33" s="236"/>
      <c r="D33" s="236"/>
    </row>
    <row r="34" customFormat="false" ht="15" hidden="false" customHeight="false" outlineLevel="0" collapsed="false">
      <c r="A34" s="237"/>
      <c r="B34" s="237"/>
      <c r="C34" s="237"/>
      <c r="D34" s="238"/>
    </row>
    <row r="35" customFormat="false" ht="15" hidden="false" customHeight="false" outlineLevel="0" collapsed="false">
      <c r="A35" s="224" t="s">
        <v>268</v>
      </c>
      <c r="B35" s="224"/>
      <c r="C35" s="224"/>
      <c r="D35" s="224"/>
    </row>
    <row r="36" customFormat="false" ht="15" hidden="false" customHeight="false" outlineLevel="0" collapsed="false">
      <c r="A36" s="237"/>
      <c r="B36" s="237"/>
      <c r="C36" s="237"/>
      <c r="D36" s="238"/>
    </row>
    <row r="37" customFormat="false" ht="15" hidden="false" customHeight="false" outlineLevel="0" collapsed="false">
      <c r="A37" s="239" t="s">
        <v>269</v>
      </c>
      <c r="B37" s="239"/>
      <c r="C37" s="240" t="s">
        <v>270</v>
      </c>
      <c r="D37" s="241" t="n">
        <f aca="false">D29</f>
        <v>0</v>
      </c>
    </row>
    <row r="38" customFormat="false" ht="15" hidden="false" customHeight="false" outlineLevel="0" collapsed="false">
      <c r="A38" s="239"/>
      <c r="B38" s="239"/>
      <c r="C38" s="240" t="s">
        <v>64</v>
      </c>
      <c r="D38" s="242" t="n">
        <f aca="false">SUM(D37)</f>
        <v>0</v>
      </c>
    </row>
    <row r="39" customFormat="false" ht="15" hidden="false" customHeight="false" outlineLevel="0" collapsed="false">
      <c r="A39" s="91"/>
      <c r="B39" s="243"/>
      <c r="C39" s="243"/>
      <c r="D39" s="243"/>
    </row>
    <row r="40" customFormat="false" ht="15" hidden="false" customHeight="false" outlineLevel="0" collapsed="false">
      <c r="A40" s="244" t="s">
        <v>271</v>
      </c>
      <c r="B40" s="244"/>
      <c r="C40" s="244"/>
      <c r="D40" s="244"/>
    </row>
    <row r="41" customFormat="false" ht="15" hidden="false" customHeight="false" outlineLevel="0" collapsed="false">
      <c r="A41" s="243"/>
      <c r="B41" s="243"/>
      <c r="C41" s="243"/>
      <c r="D41" s="243"/>
    </row>
    <row r="42" customFormat="false" ht="15" hidden="false" customHeight="false" outlineLevel="0" collapsed="false">
      <c r="A42" s="216" t="s">
        <v>272</v>
      </c>
      <c r="B42" s="245" t="s">
        <v>273</v>
      </c>
      <c r="C42" s="216" t="s">
        <v>274</v>
      </c>
      <c r="D42" s="216" t="s">
        <v>259</v>
      </c>
    </row>
    <row r="43" customFormat="false" ht="15" hidden="false" customHeight="false" outlineLevel="0" collapsed="false">
      <c r="A43" s="228" t="s">
        <v>221</v>
      </c>
      <c r="B43" s="217" t="s">
        <v>275</v>
      </c>
      <c r="C43" s="246" t="n">
        <v>0.08333</v>
      </c>
      <c r="D43" s="230" t="n">
        <f aca="false">ROUND($D$38*C43,2)</f>
        <v>0</v>
      </c>
    </row>
    <row r="44" customFormat="false" ht="15" hidden="false" customHeight="false" outlineLevel="0" collapsed="false">
      <c r="A44" s="228" t="s">
        <v>224</v>
      </c>
      <c r="B44" s="217" t="s">
        <v>50</v>
      </c>
      <c r="C44" s="246" t="n">
        <v>0.08333</v>
      </c>
      <c r="D44" s="230" t="n">
        <f aca="false">ROUND($D$38*C44,2)</f>
        <v>0</v>
      </c>
    </row>
    <row r="45" customFormat="false" ht="15" hidden="false" customHeight="false" outlineLevel="0" collapsed="false">
      <c r="A45" s="228" t="s">
        <v>227</v>
      </c>
      <c r="B45" s="217" t="s">
        <v>276</v>
      </c>
      <c r="C45" s="247" t="n">
        <v>0.027778</v>
      </c>
      <c r="D45" s="230" t="n">
        <f aca="false">ROUND($D$38*C45,2)</f>
        <v>0</v>
      </c>
    </row>
    <row r="46" customFormat="false" ht="12.75" hidden="false" customHeight="true" outlineLevel="0" collapsed="false">
      <c r="A46" s="248" t="s">
        <v>41</v>
      </c>
      <c r="B46" s="248"/>
      <c r="C46" s="248"/>
      <c r="D46" s="234" t="n">
        <f aca="false">SUM(D43:D45)</f>
        <v>0</v>
      </c>
    </row>
    <row r="47" customFormat="false" ht="44.25" hidden="false" customHeight="true" outlineLevel="0" collapsed="false">
      <c r="A47" s="229" t="s">
        <v>277</v>
      </c>
      <c r="B47" s="229"/>
      <c r="C47" s="229"/>
      <c r="D47" s="229"/>
    </row>
    <row r="48" customFormat="false" ht="15" hidden="false" customHeight="false" outlineLevel="0" collapsed="false">
      <c r="A48" s="237"/>
      <c r="B48" s="237"/>
      <c r="C48" s="237"/>
      <c r="D48" s="249"/>
    </row>
    <row r="49" customFormat="false" ht="15" hidden="false" customHeight="false" outlineLevel="0" collapsed="false">
      <c r="A49" s="239" t="s">
        <v>278</v>
      </c>
      <c r="B49" s="239"/>
      <c r="C49" s="240" t="s">
        <v>270</v>
      </c>
      <c r="D49" s="241" t="n">
        <f aca="false">D29</f>
        <v>0</v>
      </c>
    </row>
    <row r="50" customFormat="false" ht="15" hidden="false" customHeight="false" outlineLevel="0" collapsed="false">
      <c r="A50" s="239"/>
      <c r="B50" s="239"/>
      <c r="C50" s="240" t="s">
        <v>279</v>
      </c>
      <c r="D50" s="242" t="n">
        <f aca="false">D46</f>
        <v>0</v>
      </c>
    </row>
    <row r="51" customFormat="false" ht="15" hidden="false" customHeight="false" outlineLevel="0" collapsed="false">
      <c r="A51" s="239"/>
      <c r="B51" s="239"/>
      <c r="C51" s="240" t="s">
        <v>64</v>
      </c>
      <c r="D51" s="242" t="n">
        <f aca="false">SUM(D49:D50)</f>
        <v>0</v>
      </c>
    </row>
    <row r="52" customFormat="false" ht="15" hidden="false" customHeight="false" outlineLevel="0" collapsed="false">
      <c r="A52" s="243"/>
      <c r="B52" s="243"/>
      <c r="C52" s="243"/>
      <c r="D52" s="243"/>
    </row>
    <row r="53" customFormat="false" ht="26.25" hidden="false" customHeight="true" outlineLevel="0" collapsed="false">
      <c r="A53" s="250" t="s">
        <v>280</v>
      </c>
      <c r="B53" s="250"/>
      <c r="C53" s="250"/>
      <c r="D53" s="250"/>
    </row>
    <row r="54" customFormat="false" ht="11.25" hidden="false" customHeight="true" outlineLevel="0" collapsed="false">
      <c r="A54" s="243"/>
      <c r="B54" s="243"/>
      <c r="C54" s="243"/>
      <c r="D54" s="243"/>
    </row>
    <row r="55" customFormat="false" ht="15" hidden="false" customHeight="false" outlineLevel="0" collapsed="false">
      <c r="A55" s="216" t="s">
        <v>281</v>
      </c>
      <c r="B55" s="216" t="s">
        <v>282</v>
      </c>
      <c r="C55" s="216" t="s">
        <v>274</v>
      </c>
      <c r="D55" s="216" t="s">
        <v>259</v>
      </c>
    </row>
    <row r="56" customFormat="false" ht="15" hidden="false" customHeight="false" outlineLevel="0" collapsed="false">
      <c r="A56" s="228" t="s">
        <v>221</v>
      </c>
      <c r="B56" s="217" t="s">
        <v>283</v>
      </c>
      <c r="C56" s="251" t="n">
        <v>0.2</v>
      </c>
      <c r="D56" s="230" t="n">
        <f aca="false">D51*C56</f>
        <v>0</v>
      </c>
    </row>
    <row r="57" customFormat="false" ht="14.25" hidden="false" customHeight="true" outlineLevel="0" collapsed="false">
      <c r="A57" s="228" t="s">
        <v>224</v>
      </c>
      <c r="B57" s="217" t="s">
        <v>284</v>
      </c>
      <c r="C57" s="251" t="n">
        <v>0.025</v>
      </c>
      <c r="D57" s="230" t="n">
        <f aca="false">D51*C57</f>
        <v>0</v>
      </c>
    </row>
    <row r="58" customFormat="false" ht="15" hidden="false" customHeight="false" outlineLevel="0" collapsed="false">
      <c r="A58" s="228" t="s">
        <v>227</v>
      </c>
      <c r="B58" s="217" t="s">
        <v>285</v>
      </c>
      <c r="C58" s="251" t="n">
        <v>0.06</v>
      </c>
      <c r="D58" s="230" t="n">
        <f aca="false">D51*C58</f>
        <v>0</v>
      </c>
    </row>
    <row r="59" customFormat="false" ht="15" hidden="false" customHeight="false" outlineLevel="0" collapsed="false">
      <c r="A59" s="228" t="s">
        <v>229</v>
      </c>
      <c r="B59" s="217" t="s">
        <v>286</v>
      </c>
      <c r="C59" s="251" t="n">
        <v>0.015</v>
      </c>
      <c r="D59" s="230" t="n">
        <f aca="false">D51*C59</f>
        <v>0</v>
      </c>
    </row>
    <row r="60" customFormat="false" ht="15" hidden="false" customHeight="false" outlineLevel="0" collapsed="false">
      <c r="A60" s="228" t="s">
        <v>232</v>
      </c>
      <c r="B60" s="217" t="s">
        <v>287</v>
      </c>
      <c r="C60" s="251" t="n">
        <v>0.01</v>
      </c>
      <c r="D60" s="230" t="n">
        <f aca="false">D51*C60</f>
        <v>0</v>
      </c>
    </row>
    <row r="61" customFormat="false" ht="15" hidden="false" customHeight="false" outlineLevel="0" collapsed="false">
      <c r="A61" s="228" t="s">
        <v>234</v>
      </c>
      <c r="B61" s="217" t="s">
        <v>61</v>
      </c>
      <c r="C61" s="251" t="n">
        <v>0.006</v>
      </c>
      <c r="D61" s="230" t="n">
        <f aca="false">D51*C61</f>
        <v>0</v>
      </c>
    </row>
    <row r="62" customFormat="false" ht="15" hidden="false" customHeight="false" outlineLevel="0" collapsed="false">
      <c r="A62" s="228" t="s">
        <v>237</v>
      </c>
      <c r="B62" s="217" t="s">
        <v>62</v>
      </c>
      <c r="C62" s="251" t="n">
        <v>0.002</v>
      </c>
      <c r="D62" s="230" t="n">
        <f aca="false">D51*C62</f>
        <v>0</v>
      </c>
    </row>
    <row r="63" customFormat="false" ht="15" hidden="false" customHeight="false" outlineLevel="0" collapsed="false">
      <c r="A63" s="228" t="s">
        <v>240</v>
      </c>
      <c r="B63" s="217" t="s">
        <v>63</v>
      </c>
      <c r="C63" s="251" t="n">
        <v>0.08</v>
      </c>
      <c r="D63" s="230" t="n">
        <f aca="false">D51*C63</f>
        <v>0</v>
      </c>
    </row>
    <row r="64" customFormat="false" ht="12.75" hidden="false" customHeight="true" outlineLevel="0" collapsed="false">
      <c r="A64" s="248" t="s">
        <v>288</v>
      </c>
      <c r="B64" s="248"/>
      <c r="C64" s="252" t="n">
        <f aca="false">SUM(C56:C63)</f>
        <v>0.398</v>
      </c>
      <c r="D64" s="234" t="n">
        <f aca="false">SUM(D56:D63)</f>
        <v>0</v>
      </c>
    </row>
    <row r="65" customFormat="false" ht="15" hidden="false" customHeight="false" outlineLevel="0" collapsed="false">
      <c r="A65" s="253" t="s">
        <v>289</v>
      </c>
      <c r="B65" s="253"/>
      <c r="C65" s="253"/>
      <c r="D65" s="253"/>
    </row>
    <row r="66" customFormat="false" ht="23.25" hidden="false" customHeight="true" outlineLevel="0" collapsed="false">
      <c r="A66" s="229" t="s">
        <v>290</v>
      </c>
      <c r="B66" s="229"/>
      <c r="C66" s="229"/>
      <c r="D66" s="229"/>
    </row>
    <row r="68" customFormat="false" ht="15" hidden="false" customHeight="false" outlineLevel="0" collapsed="false">
      <c r="A68" s="254" t="s">
        <v>291</v>
      </c>
      <c r="B68" s="254"/>
      <c r="C68" s="254"/>
      <c r="D68" s="254"/>
    </row>
    <row r="69" customFormat="false" ht="12.75" hidden="false" customHeight="true" outlineLevel="0" collapsed="false">
      <c r="A69" s="216" t="s">
        <v>292</v>
      </c>
      <c r="B69" s="216" t="s">
        <v>293</v>
      </c>
      <c r="C69" s="216"/>
      <c r="D69" s="216" t="s">
        <v>259</v>
      </c>
    </row>
    <row r="70" customFormat="false" ht="12.75" hidden="false" customHeight="true" outlineLevel="0" collapsed="false">
      <c r="A70" s="228" t="s">
        <v>294</v>
      </c>
      <c r="B70" s="229" t="s">
        <v>295</v>
      </c>
      <c r="C70" s="229"/>
      <c r="D70" s="230" t="n">
        <v>0</v>
      </c>
    </row>
    <row r="71" customFormat="false" ht="12.75" hidden="false" customHeight="true" outlineLevel="0" collapsed="false">
      <c r="A71" s="228" t="s">
        <v>296</v>
      </c>
      <c r="B71" s="229" t="s">
        <v>297</v>
      </c>
      <c r="C71" s="229"/>
      <c r="D71" s="230" t="n">
        <f aca="false">D70*0.06</f>
        <v>0</v>
      </c>
    </row>
    <row r="72" customFormat="false" ht="12.75" hidden="false" customHeight="true" outlineLevel="0" collapsed="false">
      <c r="A72" s="228" t="s">
        <v>298</v>
      </c>
      <c r="B72" s="229" t="s">
        <v>299</v>
      </c>
      <c r="C72" s="229"/>
      <c r="D72" s="234" t="n">
        <f aca="false">D70-D71</f>
        <v>0</v>
      </c>
    </row>
    <row r="73" customFormat="false" ht="12.75" hidden="false" customHeight="true" outlineLevel="0" collapsed="false">
      <c r="A73" s="228" t="s">
        <v>300</v>
      </c>
      <c r="B73" s="229" t="s">
        <v>301</v>
      </c>
      <c r="C73" s="229"/>
      <c r="D73" s="230" t="n">
        <v>0</v>
      </c>
    </row>
    <row r="74" customFormat="false" ht="12.75" hidden="false" customHeight="true" outlineLevel="0" collapsed="false">
      <c r="A74" s="228" t="s">
        <v>302</v>
      </c>
      <c r="B74" s="229" t="s">
        <v>421</v>
      </c>
      <c r="C74" s="229"/>
      <c r="D74" s="230" t="n">
        <f aca="false">D73*0.05</f>
        <v>0</v>
      </c>
    </row>
    <row r="75" customFormat="false" ht="12.75" hidden="false" customHeight="true" outlineLevel="0" collapsed="false">
      <c r="A75" s="228" t="s">
        <v>304</v>
      </c>
      <c r="B75" s="229" t="s">
        <v>305</v>
      </c>
      <c r="C75" s="229"/>
      <c r="D75" s="234" t="n">
        <f aca="false">D73-D74</f>
        <v>0</v>
      </c>
    </row>
    <row r="76" customFormat="false" ht="12.75" hidden="false" customHeight="true" outlineLevel="0" collapsed="false">
      <c r="A76" s="255" t="s">
        <v>227</v>
      </c>
      <c r="B76" s="256" t="s">
        <v>306</v>
      </c>
      <c r="C76" s="256"/>
      <c r="D76" s="234" t="n">
        <v>0</v>
      </c>
    </row>
    <row r="77" customFormat="false" ht="12.75" hidden="false" customHeight="true" outlineLevel="0" collapsed="false">
      <c r="A77" s="255" t="s">
        <v>229</v>
      </c>
      <c r="B77" s="256" t="s">
        <v>307</v>
      </c>
      <c r="C77" s="256"/>
      <c r="D77" s="230" t="n">
        <v>0</v>
      </c>
    </row>
    <row r="78" customFormat="false" ht="12.75" hidden="false" customHeight="true" outlineLevel="0" collapsed="false">
      <c r="A78" s="255" t="s">
        <v>232</v>
      </c>
      <c r="B78" s="256" t="s">
        <v>308</v>
      </c>
      <c r="C78" s="256"/>
      <c r="D78" s="230" t="n">
        <v>0</v>
      </c>
    </row>
    <row r="79" customFormat="false" ht="12.75" hidden="false" customHeight="true" outlineLevel="0" collapsed="false">
      <c r="A79" s="248" t="s">
        <v>41</v>
      </c>
      <c r="B79" s="248"/>
      <c r="C79" s="248"/>
      <c r="D79" s="234" t="n">
        <f aca="false">D72+D75+D76+D77</f>
        <v>0</v>
      </c>
    </row>
    <row r="80" customFormat="false" ht="105.95" hidden="false" customHeight="true" outlineLevel="0" collapsed="false">
      <c r="A80" s="257" t="s">
        <v>377</v>
      </c>
      <c r="B80" s="257"/>
      <c r="C80" s="257"/>
      <c r="D80" s="257"/>
    </row>
    <row r="82" customFormat="false" ht="15" hidden="false" customHeight="false" outlineLevel="0" collapsed="false">
      <c r="A82" s="254" t="s">
        <v>310</v>
      </c>
      <c r="B82" s="254"/>
      <c r="C82" s="254"/>
      <c r="D82" s="254"/>
    </row>
    <row r="83" customFormat="false" ht="12.75" hidden="false" customHeight="true" outlineLevel="0" collapsed="false">
      <c r="A83" s="216" t="n">
        <v>2</v>
      </c>
      <c r="B83" s="216" t="s">
        <v>311</v>
      </c>
      <c r="C83" s="216"/>
      <c r="D83" s="216" t="s">
        <v>259</v>
      </c>
    </row>
    <row r="84" customFormat="false" ht="12.75" hidden="false" customHeight="true" outlineLevel="0" collapsed="false">
      <c r="A84" s="228" t="s">
        <v>272</v>
      </c>
      <c r="B84" s="217" t="s">
        <v>312</v>
      </c>
      <c r="C84" s="217"/>
      <c r="D84" s="230" t="n">
        <f aca="false">D46</f>
        <v>0</v>
      </c>
    </row>
    <row r="85" customFormat="false" ht="12.75" hidden="false" customHeight="true" outlineLevel="0" collapsed="false">
      <c r="A85" s="228" t="s">
        <v>281</v>
      </c>
      <c r="B85" s="217" t="s">
        <v>313</v>
      </c>
      <c r="C85" s="217"/>
      <c r="D85" s="230" t="n">
        <f aca="false">D64</f>
        <v>0</v>
      </c>
    </row>
    <row r="86" customFormat="false" ht="12.75" hidden="false" customHeight="true" outlineLevel="0" collapsed="false">
      <c r="A86" s="228" t="s">
        <v>292</v>
      </c>
      <c r="B86" s="217" t="s">
        <v>314</v>
      </c>
      <c r="C86" s="217"/>
      <c r="D86" s="230" t="n">
        <f aca="false">D79</f>
        <v>0</v>
      </c>
    </row>
    <row r="87" customFormat="false" ht="12.75" hidden="false" customHeight="true" outlineLevel="0" collapsed="false">
      <c r="A87" s="248" t="s">
        <v>41</v>
      </c>
      <c r="B87" s="248"/>
      <c r="C87" s="248"/>
      <c r="D87" s="234" t="n">
        <f aca="false">SUM(D84:D86)</f>
        <v>0</v>
      </c>
    </row>
    <row r="88" customFormat="false" ht="15" hidden="false" customHeight="false" outlineLevel="0" collapsed="false">
      <c r="A88" s="237"/>
      <c r="B88" s="237"/>
      <c r="C88" s="237"/>
      <c r="D88" s="258"/>
    </row>
    <row r="89" customFormat="false" ht="14.25" hidden="false" customHeight="true" outlineLevel="0" collapsed="false">
      <c r="A89" s="259" t="s">
        <v>315</v>
      </c>
      <c r="B89" s="259"/>
      <c r="C89" s="260" t="s">
        <v>270</v>
      </c>
      <c r="D89" s="261" t="n">
        <f aca="false">D29</f>
        <v>0</v>
      </c>
    </row>
    <row r="90" customFormat="false" ht="15" hidden="false" customHeight="false" outlineLevel="0" collapsed="false">
      <c r="A90" s="259"/>
      <c r="B90" s="259"/>
      <c r="C90" s="260" t="s">
        <v>316</v>
      </c>
      <c r="D90" s="261" t="n">
        <f aca="false">D46</f>
        <v>0</v>
      </c>
    </row>
    <row r="91" customFormat="false" ht="15" hidden="false" customHeight="false" outlineLevel="0" collapsed="false">
      <c r="A91" s="259"/>
      <c r="B91" s="259"/>
      <c r="C91" s="260" t="s">
        <v>64</v>
      </c>
      <c r="D91" s="262" t="n">
        <f aca="false">SUM(D89:D90)</f>
        <v>0</v>
      </c>
    </row>
    <row r="93" customFormat="false" ht="15" hidden="false" customHeight="false" outlineLevel="0" collapsed="false">
      <c r="A93" s="263" t="s">
        <v>317</v>
      </c>
      <c r="B93" s="263"/>
      <c r="C93" s="263"/>
      <c r="D93" s="263"/>
    </row>
    <row r="94" customFormat="false" ht="15" hidden="false" customHeight="false" outlineLevel="0" collapsed="false">
      <c r="A94" s="216" t="n">
        <v>3</v>
      </c>
      <c r="B94" s="245" t="s">
        <v>318</v>
      </c>
      <c r="C94" s="245" t="s">
        <v>274</v>
      </c>
      <c r="D94" s="216" t="s">
        <v>259</v>
      </c>
    </row>
    <row r="95" customFormat="false" ht="15" hidden="false" customHeight="false" outlineLevel="0" collapsed="false">
      <c r="A95" s="228" t="s">
        <v>221</v>
      </c>
      <c r="B95" s="217" t="s">
        <v>319</v>
      </c>
      <c r="C95" s="252" t="n">
        <f aca="false">1/12*5.55%</f>
        <v>0.004625</v>
      </c>
      <c r="D95" s="230" t="n">
        <f aca="false">ROUND($D$91*C95,2)</f>
        <v>0</v>
      </c>
    </row>
    <row r="96" customFormat="false" ht="15" hidden="false" customHeight="false" outlineLevel="0" collapsed="false">
      <c r="A96" s="228" t="s">
        <v>224</v>
      </c>
      <c r="B96" s="217" t="s">
        <v>320</v>
      </c>
      <c r="C96" s="264" t="n">
        <v>0.00037</v>
      </c>
      <c r="D96" s="230" t="n">
        <f aca="false">ROUND($D$91*C96,2)</f>
        <v>0</v>
      </c>
    </row>
    <row r="97" customFormat="false" ht="15" hidden="false" customHeight="false" outlineLevel="0" collapsed="false">
      <c r="A97" s="228" t="s">
        <v>227</v>
      </c>
      <c r="B97" s="217" t="s">
        <v>321</v>
      </c>
      <c r="C97" s="252" t="n">
        <f aca="false">(8%*40%*5.55%)</f>
        <v>0.001776</v>
      </c>
      <c r="D97" s="230" t="n">
        <f aca="false">ROUND($D$91*C97,2)</f>
        <v>0</v>
      </c>
    </row>
    <row r="98" customFormat="false" ht="15" hidden="false" customHeight="true" outlineLevel="0" collapsed="false">
      <c r="A98" s="228" t="s">
        <v>229</v>
      </c>
      <c r="B98" s="217" t="s">
        <v>322</v>
      </c>
      <c r="C98" s="252" t="n">
        <f aca="false">(1/30*7)/12</f>
        <v>0.0194444444444444</v>
      </c>
      <c r="D98" s="230" t="n">
        <f aca="false">ROUND($D$91*C98,2)</f>
        <v>0</v>
      </c>
    </row>
    <row r="99" customFormat="false" ht="15" hidden="false" customHeight="false" outlineLevel="0" collapsed="false">
      <c r="A99" s="228" t="s">
        <v>232</v>
      </c>
      <c r="B99" s="217" t="s">
        <v>323</v>
      </c>
      <c r="C99" s="252" t="n">
        <v>0.0072</v>
      </c>
      <c r="D99" s="265" t="n">
        <f aca="false">ROUND($D$91*C99,2)</f>
        <v>0</v>
      </c>
    </row>
    <row r="100" customFormat="false" ht="15" hidden="false" customHeight="false" outlineLevel="0" collapsed="false">
      <c r="A100" s="228" t="s">
        <v>234</v>
      </c>
      <c r="B100" s="217" t="s">
        <v>324</v>
      </c>
      <c r="C100" s="252" t="n">
        <f aca="false">((0.08*0.4))</f>
        <v>0.032</v>
      </c>
      <c r="D100" s="230" t="n">
        <f aca="false">ROUND($D$91*C100,2)</f>
        <v>0</v>
      </c>
    </row>
    <row r="101" customFormat="false" ht="12.75" hidden="false" customHeight="true" outlineLevel="0" collapsed="false">
      <c r="A101" s="248" t="s">
        <v>41</v>
      </c>
      <c r="B101" s="248"/>
      <c r="C101" s="248"/>
      <c r="D101" s="234" t="n">
        <f aca="false">SUM(D95:D100)</f>
        <v>0</v>
      </c>
    </row>
    <row r="102" customFormat="false" ht="84.3" hidden="false" customHeight="true" outlineLevel="0" collapsed="false">
      <c r="A102" s="266" t="s">
        <v>422</v>
      </c>
      <c r="B102" s="266"/>
      <c r="C102" s="266"/>
      <c r="D102" s="266"/>
    </row>
    <row r="103" customFormat="false" ht="15" hidden="false" customHeight="false" outlineLevel="0" collapsed="false">
      <c r="A103" s="237"/>
      <c r="B103" s="237"/>
      <c r="C103" s="237"/>
      <c r="D103" s="258"/>
    </row>
    <row r="104" customFormat="false" ht="14.25" hidden="false" customHeight="true" outlineLevel="0" collapsed="false">
      <c r="A104" s="267" t="s">
        <v>326</v>
      </c>
      <c r="B104" s="267"/>
      <c r="C104" s="260" t="s">
        <v>327</v>
      </c>
      <c r="D104" s="262" t="n">
        <f aca="false">D29</f>
        <v>0</v>
      </c>
    </row>
    <row r="105" customFormat="false" ht="15" hidden="false" customHeight="false" outlineLevel="0" collapsed="false">
      <c r="A105" s="267"/>
      <c r="B105" s="267"/>
      <c r="C105" s="260" t="s">
        <v>316</v>
      </c>
      <c r="D105" s="262" t="n">
        <f aca="false">D46</f>
        <v>0</v>
      </c>
    </row>
    <row r="106" customFormat="false" ht="15" hidden="false" customHeight="false" outlineLevel="0" collapsed="false">
      <c r="A106" s="267"/>
      <c r="B106" s="267"/>
      <c r="C106" s="260" t="s">
        <v>328</v>
      </c>
      <c r="D106" s="262" t="n">
        <f aca="false">D86-D72-D75</f>
        <v>0</v>
      </c>
    </row>
    <row r="107" customFormat="false" ht="15" hidden="false" customHeight="false" outlineLevel="0" collapsed="false">
      <c r="A107" s="267"/>
      <c r="B107" s="267"/>
      <c r="C107" s="260" t="s">
        <v>329</v>
      </c>
      <c r="D107" s="262" t="n">
        <f aca="false">D101</f>
        <v>0</v>
      </c>
    </row>
    <row r="108" customFormat="false" ht="41.25" hidden="false" customHeight="true" outlineLevel="0" collapsed="false">
      <c r="A108" s="267"/>
      <c r="B108" s="267"/>
      <c r="C108" s="268" t="s">
        <v>330</v>
      </c>
      <c r="D108" s="262" t="n">
        <f aca="false">SUM(D104:D107)</f>
        <v>0</v>
      </c>
    </row>
    <row r="110" customFormat="false" ht="15" hidden="false" customHeight="false" outlineLevel="0" collapsed="false">
      <c r="A110" s="214" t="s">
        <v>332</v>
      </c>
      <c r="B110" s="214"/>
      <c r="C110" s="214"/>
      <c r="D110" s="214"/>
    </row>
    <row r="111" customFormat="false" ht="15" hidden="false" customHeight="false" outlineLevel="0" collapsed="false">
      <c r="A111" s="270" t="s">
        <v>333</v>
      </c>
      <c r="B111" s="270"/>
      <c r="C111" s="270"/>
      <c r="D111" s="270"/>
    </row>
    <row r="112" customFormat="false" ht="15" hidden="false" customHeight="false" outlineLevel="0" collapsed="false">
      <c r="A112" s="216" t="s">
        <v>334</v>
      </c>
      <c r="B112" s="245" t="s">
        <v>335</v>
      </c>
      <c r="C112" s="245" t="s">
        <v>274</v>
      </c>
      <c r="D112" s="216" t="s">
        <v>259</v>
      </c>
    </row>
    <row r="113" customFormat="false" ht="15" hidden="false" customHeight="false" outlineLevel="0" collapsed="false">
      <c r="A113" s="228" t="s">
        <v>221</v>
      </c>
      <c r="B113" s="217" t="s">
        <v>336</v>
      </c>
      <c r="C113" s="271" t="n">
        <v>0</v>
      </c>
      <c r="D113" s="230" t="n">
        <f aca="false">ROUND($D$108*C113,2)</f>
        <v>0</v>
      </c>
    </row>
    <row r="114" customFormat="false" ht="15" hidden="false" customHeight="false" outlineLevel="0" collapsed="false">
      <c r="A114" s="228" t="s">
        <v>224</v>
      </c>
      <c r="B114" s="217" t="s">
        <v>337</v>
      </c>
      <c r="C114" s="271" t="n">
        <v>0.01633</v>
      </c>
      <c r="D114" s="230" t="n">
        <f aca="false">ROUND($D$108*C114,2)</f>
        <v>0</v>
      </c>
    </row>
    <row r="115" customFormat="false" ht="15" hidden="false" customHeight="false" outlineLevel="0" collapsed="false">
      <c r="A115" s="228" t="s">
        <v>227</v>
      </c>
      <c r="B115" s="217" t="s">
        <v>338</v>
      </c>
      <c r="C115" s="271" t="n">
        <v>0.000208333333333333</v>
      </c>
      <c r="D115" s="230" t="n">
        <f aca="false">ROUND($D$108*C115,2)</f>
        <v>0</v>
      </c>
    </row>
    <row r="116" customFormat="false" ht="15" hidden="false" customHeight="false" outlineLevel="0" collapsed="false">
      <c r="A116" s="228" t="s">
        <v>229</v>
      </c>
      <c r="B116" s="217" t="s">
        <v>339</v>
      </c>
      <c r="C116" s="271" t="n">
        <v>0.00333333333333333</v>
      </c>
      <c r="D116" s="230" t="n">
        <f aca="false">ROUND($D$108*C116,2)</f>
        <v>0</v>
      </c>
    </row>
    <row r="117" customFormat="false" ht="15" hidden="false" customHeight="false" outlineLevel="0" collapsed="false">
      <c r="A117" s="228" t="s">
        <v>232</v>
      </c>
      <c r="B117" s="217" t="s">
        <v>340</v>
      </c>
      <c r="C117" s="272" t="n">
        <v>0.00056</v>
      </c>
      <c r="D117" s="230" t="n">
        <f aca="false">ROUND($D$108*C117,2)</f>
        <v>0</v>
      </c>
    </row>
    <row r="118" customFormat="false" ht="15" hidden="false" customHeight="false" outlineLevel="0" collapsed="false">
      <c r="A118" s="228" t="s">
        <v>234</v>
      </c>
      <c r="B118" s="217" t="s">
        <v>341</v>
      </c>
      <c r="C118" s="271"/>
      <c r="D118" s="230"/>
    </row>
    <row r="119" customFormat="false" ht="12.75" hidden="false" customHeight="true" outlineLevel="0" collapsed="false">
      <c r="A119" s="248" t="s">
        <v>288</v>
      </c>
      <c r="B119" s="248"/>
      <c r="C119" s="273" t="n">
        <f aca="false">SUM(C113:C118)</f>
        <v>0.0204316666666667</v>
      </c>
      <c r="D119" s="234" t="n">
        <f aca="false">SUM(D113:D118)</f>
        <v>0</v>
      </c>
    </row>
    <row r="120" customFormat="false" ht="59.25" hidden="false" customHeight="true" outlineLevel="0" collapsed="false">
      <c r="A120" s="317" t="s">
        <v>342</v>
      </c>
      <c r="B120" s="317"/>
      <c r="C120" s="317"/>
      <c r="D120" s="317"/>
    </row>
    <row r="121" customFormat="false" ht="14.9" hidden="false" customHeight="true" outlineLevel="0" collapsed="false">
      <c r="A121" s="274"/>
      <c r="B121" s="274"/>
      <c r="C121" s="274"/>
      <c r="D121" s="274"/>
    </row>
    <row r="122" customFormat="false" ht="14.9" hidden="false" customHeight="true" outlineLevel="0" collapsed="false">
      <c r="A122" s="275" t="s">
        <v>343</v>
      </c>
      <c r="B122" s="275"/>
      <c r="C122" s="275"/>
      <c r="D122" s="275"/>
    </row>
    <row r="123" customFormat="false" ht="14.9" hidden="false" customHeight="true" outlineLevel="0" collapsed="false">
      <c r="A123" s="276"/>
      <c r="B123" s="276"/>
      <c r="C123" s="276"/>
      <c r="D123" s="276"/>
    </row>
    <row r="124" customFormat="false" ht="15" hidden="false" customHeight="false" outlineLevel="0" collapsed="false">
      <c r="A124" s="216" t="s">
        <v>344</v>
      </c>
      <c r="B124" s="245" t="s">
        <v>345</v>
      </c>
      <c r="C124" s="216" t="s">
        <v>274</v>
      </c>
      <c r="D124" s="216" t="s">
        <v>259</v>
      </c>
    </row>
    <row r="125" customFormat="false" ht="19.65" hidden="false" customHeight="true" outlineLevel="0" collapsed="false">
      <c r="A125" s="228" t="s">
        <v>221</v>
      </c>
      <c r="B125" s="217" t="s">
        <v>345</v>
      </c>
      <c r="C125" s="264" t="n">
        <v>0.00752</v>
      </c>
      <c r="D125" s="277" t="n">
        <f aca="false">ROUND(C125*D108,2)</f>
        <v>0</v>
      </c>
    </row>
    <row r="126" customFormat="false" ht="14.9" hidden="false" customHeight="true" outlineLevel="0" collapsed="false">
      <c r="A126" s="278" t="s">
        <v>288</v>
      </c>
      <c r="B126" s="278"/>
      <c r="C126" s="278"/>
      <c r="D126" s="279" t="n">
        <f aca="false">D125</f>
        <v>0</v>
      </c>
    </row>
    <row r="127" customFormat="false" ht="14.9" hidden="false" customHeight="true" outlineLevel="0" collapsed="false">
      <c r="A127" s="280"/>
      <c r="B127" s="280"/>
      <c r="C127" s="281"/>
      <c r="D127" s="282"/>
    </row>
    <row r="128" customFormat="false" ht="14.9" hidden="false" customHeight="true" outlineLevel="0" collapsed="false">
      <c r="A128" s="283" t="s">
        <v>346</v>
      </c>
      <c r="B128" s="283"/>
      <c r="C128" s="283"/>
      <c r="D128" s="283"/>
    </row>
    <row r="129" customFormat="false" ht="14.9" hidden="false" customHeight="true" outlineLevel="0" collapsed="false">
      <c r="A129" s="276"/>
      <c r="B129" s="276"/>
      <c r="C129" s="276"/>
      <c r="D129" s="276"/>
    </row>
    <row r="130" customFormat="false" ht="14.9" hidden="false" customHeight="true" outlineLevel="0" collapsed="false">
      <c r="A130" s="284" t="n">
        <v>4</v>
      </c>
      <c r="B130" s="245" t="s">
        <v>347</v>
      </c>
      <c r="C130" s="284"/>
      <c r="D130" s="284" t="s">
        <v>259</v>
      </c>
    </row>
    <row r="131" customFormat="false" ht="14.9" hidden="false" customHeight="true" outlineLevel="0" collapsed="false">
      <c r="A131" s="285" t="s">
        <v>334</v>
      </c>
      <c r="B131" s="217" t="str">
        <f aca="false">B112</f>
        <v>Ausências Legais</v>
      </c>
      <c r="C131" s="217"/>
      <c r="D131" s="277" t="n">
        <f aca="false">D119</f>
        <v>0</v>
      </c>
    </row>
    <row r="132" customFormat="false" ht="14.9" hidden="false" customHeight="true" outlineLevel="0" collapsed="false">
      <c r="A132" s="285" t="s">
        <v>344</v>
      </c>
      <c r="B132" s="217" t="str">
        <f aca="false">B124</f>
        <v>Incidência do Submódulo 2.2 sobre o Substituto nas Ausências Legais</v>
      </c>
      <c r="C132" s="217"/>
      <c r="D132" s="277" t="n">
        <f aca="false">D126</f>
        <v>0</v>
      </c>
    </row>
    <row r="133" customFormat="false" ht="14.9" hidden="false" customHeight="true" outlineLevel="0" collapsed="false">
      <c r="A133" s="278" t="s">
        <v>41</v>
      </c>
      <c r="B133" s="278"/>
      <c r="C133" s="278"/>
      <c r="D133" s="286" t="n">
        <f aca="false">SUM(D131:D132)</f>
        <v>0</v>
      </c>
    </row>
    <row r="134" customFormat="false" ht="14.9" hidden="false" customHeight="true" outlineLevel="0" collapsed="false">
      <c r="A134" s="274"/>
      <c r="B134" s="274"/>
      <c r="C134" s="274"/>
      <c r="D134" s="274"/>
    </row>
    <row r="135" customFormat="false" ht="15" hidden="false" customHeight="false" outlineLevel="0" collapsed="false">
      <c r="A135" s="263" t="s">
        <v>348</v>
      </c>
      <c r="B135" s="263"/>
      <c r="C135" s="263"/>
      <c r="D135" s="263"/>
    </row>
    <row r="136" customFormat="false" ht="12.75" hidden="false" customHeight="true" outlineLevel="0" collapsed="false">
      <c r="A136" s="216" t="n">
        <v>5</v>
      </c>
      <c r="B136" s="245" t="s">
        <v>214</v>
      </c>
      <c r="C136" s="245"/>
      <c r="D136" s="216" t="s">
        <v>259</v>
      </c>
    </row>
    <row r="137" customFormat="false" ht="12.75" hidden="false" customHeight="true" outlineLevel="0" collapsed="false">
      <c r="A137" s="287" t="s">
        <v>221</v>
      </c>
      <c r="B137" s="288" t="s">
        <v>349</v>
      </c>
      <c r="C137" s="288"/>
      <c r="D137" s="230" t="n">
        <v>0</v>
      </c>
    </row>
    <row r="138" customFormat="false" ht="12.75" hidden="false" customHeight="true" outlineLevel="0" collapsed="false">
      <c r="A138" s="287" t="s">
        <v>224</v>
      </c>
      <c r="B138" s="288" t="s">
        <v>394</v>
      </c>
      <c r="C138" s="288"/>
      <c r="D138" s="230" t="n">
        <v>0</v>
      </c>
    </row>
    <row r="139" customFormat="false" ht="12.75" hidden="false" customHeight="true" outlineLevel="0" collapsed="false">
      <c r="A139" s="287" t="s">
        <v>227</v>
      </c>
      <c r="B139" s="288" t="s">
        <v>308</v>
      </c>
      <c r="C139" s="288"/>
      <c r="D139" s="230" t="n">
        <v>0</v>
      </c>
    </row>
    <row r="140" customFormat="false" ht="12.75" hidden="false" customHeight="true" outlineLevel="0" collapsed="false">
      <c r="A140" s="289" t="s">
        <v>288</v>
      </c>
      <c r="B140" s="289"/>
      <c r="C140" s="289"/>
      <c r="D140" s="230" t="n">
        <f aca="false">SUM(D137:D139)</f>
        <v>0</v>
      </c>
    </row>
    <row r="141" customFormat="false" ht="15" hidden="false" customHeight="false" outlineLevel="0" collapsed="false">
      <c r="A141" s="237"/>
      <c r="B141" s="237"/>
      <c r="C141" s="237"/>
      <c r="D141" s="258"/>
    </row>
    <row r="142" customFormat="false" ht="14.25" hidden="false" customHeight="true" outlineLevel="0" collapsed="false">
      <c r="A142" s="290" t="s">
        <v>351</v>
      </c>
      <c r="B142" s="290"/>
      <c r="C142" s="260" t="s">
        <v>327</v>
      </c>
      <c r="D142" s="262" t="n">
        <f aca="false">D29</f>
        <v>0</v>
      </c>
    </row>
    <row r="143" customFormat="false" ht="15" hidden="false" customHeight="false" outlineLevel="0" collapsed="false">
      <c r="A143" s="290"/>
      <c r="B143" s="290"/>
      <c r="C143" s="260" t="s">
        <v>352</v>
      </c>
      <c r="D143" s="262" t="n">
        <f aca="false">D87</f>
        <v>0</v>
      </c>
    </row>
    <row r="144" customFormat="false" ht="15" hidden="false" customHeight="false" outlineLevel="0" collapsed="false">
      <c r="A144" s="290"/>
      <c r="B144" s="290"/>
      <c r="C144" s="260" t="s">
        <v>329</v>
      </c>
      <c r="D144" s="262" t="n">
        <f aca="false">D101</f>
        <v>0</v>
      </c>
    </row>
    <row r="145" customFormat="false" ht="15" hidden="false" customHeight="false" outlineLevel="0" collapsed="false">
      <c r="A145" s="290"/>
      <c r="B145" s="290"/>
      <c r="C145" s="260" t="s">
        <v>353</v>
      </c>
      <c r="D145" s="262" t="n">
        <f aca="false">D133</f>
        <v>0</v>
      </c>
    </row>
    <row r="146" customFormat="false" ht="15" hidden="false" customHeight="false" outlineLevel="0" collapsed="false">
      <c r="A146" s="290"/>
      <c r="B146" s="290"/>
      <c r="C146" s="260" t="s">
        <v>354</v>
      </c>
      <c r="D146" s="262" t="n">
        <f aca="false">D140</f>
        <v>0</v>
      </c>
    </row>
    <row r="147" customFormat="false" ht="15" hidden="false" customHeight="false" outlineLevel="0" collapsed="false">
      <c r="A147" s="290"/>
      <c r="B147" s="290"/>
      <c r="C147" s="268" t="s">
        <v>330</v>
      </c>
      <c r="D147" s="262" t="n">
        <f aca="false">SUM(D142:D146)</f>
        <v>0</v>
      </c>
    </row>
    <row r="148" customFormat="false" ht="14.25" hidden="false" customHeight="true" outlineLevel="0" collapsed="false">
      <c r="A148" s="291" t="s">
        <v>355</v>
      </c>
      <c r="B148" s="291"/>
      <c r="C148" s="260" t="s">
        <v>327</v>
      </c>
      <c r="D148" s="262" t="n">
        <f aca="false">D142</f>
        <v>0</v>
      </c>
    </row>
    <row r="149" customFormat="false" ht="15" hidden="false" customHeight="false" outlineLevel="0" collapsed="false">
      <c r="A149" s="291"/>
      <c r="B149" s="291"/>
      <c r="C149" s="260" t="s">
        <v>352</v>
      </c>
      <c r="D149" s="262" t="n">
        <f aca="false">D143</f>
        <v>0</v>
      </c>
    </row>
    <row r="150" customFormat="false" ht="15" hidden="false" customHeight="false" outlineLevel="0" collapsed="false">
      <c r="A150" s="291"/>
      <c r="B150" s="291"/>
      <c r="C150" s="260" t="s">
        <v>329</v>
      </c>
      <c r="D150" s="262" t="n">
        <f aca="false">D144</f>
        <v>0</v>
      </c>
    </row>
    <row r="151" customFormat="false" ht="15" hidden="false" customHeight="false" outlineLevel="0" collapsed="false">
      <c r="A151" s="291"/>
      <c r="B151" s="291"/>
      <c r="C151" s="260" t="s">
        <v>353</v>
      </c>
      <c r="D151" s="262" t="n">
        <f aca="false">D145</f>
        <v>0</v>
      </c>
    </row>
    <row r="152" customFormat="false" ht="15" hidden="false" customHeight="false" outlineLevel="0" collapsed="false">
      <c r="A152" s="291"/>
      <c r="B152" s="291"/>
      <c r="C152" s="260" t="s">
        <v>354</v>
      </c>
      <c r="D152" s="262" t="n">
        <f aca="false">D146</f>
        <v>0</v>
      </c>
    </row>
    <row r="153" customFormat="false" ht="15" hidden="false" customHeight="false" outlineLevel="0" collapsed="false">
      <c r="A153" s="291"/>
      <c r="B153" s="291"/>
      <c r="C153" s="260" t="s">
        <v>356</v>
      </c>
      <c r="D153" s="262" t="n">
        <f aca="false">D159</f>
        <v>0</v>
      </c>
    </row>
    <row r="154" customFormat="false" ht="15" hidden="false" customHeight="false" outlineLevel="0" collapsed="false">
      <c r="A154" s="291"/>
      <c r="B154" s="291"/>
      <c r="C154" s="268" t="s">
        <v>330</v>
      </c>
      <c r="D154" s="292" t="n">
        <f aca="false">SUM(D148:D153)</f>
        <v>0</v>
      </c>
    </row>
    <row r="156" customFormat="false" ht="15" hidden="false" customHeight="false" outlineLevel="0" collapsed="false">
      <c r="A156" s="214" t="s">
        <v>357</v>
      </c>
      <c r="B156" s="214"/>
      <c r="C156" s="214"/>
      <c r="D156" s="214"/>
    </row>
    <row r="158" customFormat="false" ht="15" hidden="false" customHeight="false" outlineLevel="0" collapsed="false">
      <c r="A158" s="293" t="n">
        <v>6</v>
      </c>
      <c r="B158" s="294" t="s">
        <v>215</v>
      </c>
      <c r="C158" s="295" t="s">
        <v>274</v>
      </c>
      <c r="D158" s="295" t="s">
        <v>259</v>
      </c>
    </row>
    <row r="159" customFormat="false" ht="15" hidden="false" customHeight="false" outlineLevel="0" collapsed="false">
      <c r="A159" s="296" t="s">
        <v>221</v>
      </c>
      <c r="B159" s="297" t="s">
        <v>197</v>
      </c>
      <c r="C159" s="298" t="n">
        <v>0.05</v>
      </c>
      <c r="D159" s="299" t="n">
        <f aca="false">ROUND(D147*C159,2)</f>
        <v>0</v>
      </c>
    </row>
    <row r="160" customFormat="false" ht="15" hidden="false" customHeight="false" outlineLevel="0" collapsed="false">
      <c r="A160" s="296" t="s">
        <v>224</v>
      </c>
      <c r="B160" s="297" t="s">
        <v>199</v>
      </c>
      <c r="C160" s="300" t="n">
        <v>0.0679</v>
      </c>
      <c r="D160" s="299" t="n">
        <f aca="false">ROUND(D154*C160,2)</f>
        <v>0</v>
      </c>
    </row>
    <row r="161" customFormat="false" ht="13.5" hidden="false" customHeight="true" outlineLevel="0" collapsed="false">
      <c r="A161" s="301" t="s">
        <v>358</v>
      </c>
      <c r="B161" s="301"/>
      <c r="C161" s="301"/>
      <c r="D161" s="299" t="n">
        <f aca="false">D147+D159+D160</f>
        <v>0</v>
      </c>
    </row>
    <row r="162" customFormat="false" ht="13.5" hidden="false" customHeight="true" outlineLevel="0" collapsed="false">
      <c r="A162" s="301" t="s">
        <v>359</v>
      </c>
      <c r="B162" s="301"/>
      <c r="C162" s="301"/>
      <c r="D162" s="299" t="n">
        <f aca="false">ROUND(D161/(1-C163),2)</f>
        <v>0</v>
      </c>
    </row>
    <row r="163" customFormat="false" ht="15" hidden="false" customHeight="false" outlineLevel="0" collapsed="false">
      <c r="A163" s="296" t="s">
        <v>227</v>
      </c>
      <c r="B163" s="297" t="s">
        <v>198</v>
      </c>
      <c r="C163" s="298" t="n">
        <f aca="false">SUM(C164:C166)</f>
        <v>0.0765</v>
      </c>
      <c r="D163" s="299"/>
    </row>
    <row r="164" customFormat="false" ht="15" hidden="false" customHeight="false" outlineLevel="0" collapsed="false">
      <c r="A164" s="296"/>
      <c r="B164" s="297" t="s">
        <v>360</v>
      </c>
      <c r="C164" s="300" t="n">
        <v>0.0065</v>
      </c>
      <c r="D164" s="299" t="n">
        <f aca="false">ROUND($D$162*C164,2)</f>
        <v>0</v>
      </c>
    </row>
    <row r="165" customFormat="false" ht="15" hidden="false" customHeight="false" outlineLevel="0" collapsed="false">
      <c r="A165" s="296"/>
      <c r="B165" s="297" t="s">
        <v>361</v>
      </c>
      <c r="C165" s="300" t="n">
        <v>0.03</v>
      </c>
      <c r="D165" s="299" t="n">
        <f aca="false">ROUND($D$162*C165,2)</f>
        <v>0</v>
      </c>
    </row>
    <row r="166" customFormat="false" ht="15" hidden="false" customHeight="false" outlineLevel="0" collapsed="false">
      <c r="A166" s="296"/>
      <c r="B166" s="297" t="s">
        <v>362</v>
      </c>
      <c r="C166" s="300" t="n">
        <v>0.04</v>
      </c>
      <c r="D166" s="299" t="n">
        <f aca="false">ROUND($D$162*C166,2)</f>
        <v>0</v>
      </c>
    </row>
    <row r="167" customFormat="false" ht="24" hidden="false" customHeight="true" outlineLevel="0" collapsed="false">
      <c r="A167" s="293" t="s">
        <v>288</v>
      </c>
      <c r="B167" s="293"/>
      <c r="C167" s="302"/>
      <c r="D167" s="299" t="n">
        <f aca="false">SUM(D164:D166)+D159+D160</f>
        <v>0</v>
      </c>
    </row>
    <row r="168" customFormat="false" ht="34.5" hidden="false" customHeight="true" outlineLevel="0" collapsed="false">
      <c r="A168" s="303" t="s">
        <v>363</v>
      </c>
      <c r="B168" s="303"/>
      <c r="C168" s="303"/>
      <c r="D168" s="303"/>
    </row>
    <row r="170" customFormat="false" ht="15" hidden="false" customHeight="false" outlineLevel="0" collapsed="false">
      <c r="A170" s="214" t="s">
        <v>364</v>
      </c>
      <c r="B170" s="214"/>
      <c r="C170" s="214"/>
      <c r="D170" s="214"/>
    </row>
    <row r="172" customFormat="false" ht="13.5" hidden="false" customHeight="true" outlineLevel="0" collapsed="false">
      <c r="A172" s="293"/>
      <c r="B172" s="293" t="s">
        <v>365</v>
      </c>
      <c r="C172" s="293"/>
      <c r="D172" s="295" t="s">
        <v>259</v>
      </c>
    </row>
    <row r="173" customFormat="false" ht="13.5" hidden="false" customHeight="true" outlineLevel="0" collapsed="false">
      <c r="A173" s="304" t="s">
        <v>221</v>
      </c>
      <c r="B173" s="305" t="s">
        <v>256</v>
      </c>
      <c r="C173" s="305"/>
      <c r="D173" s="299" t="n">
        <f aca="false">D142</f>
        <v>0</v>
      </c>
    </row>
    <row r="174" customFormat="false" ht="13.5" hidden="false" customHeight="true" outlineLevel="0" collapsed="false">
      <c r="A174" s="304" t="s">
        <v>224</v>
      </c>
      <c r="B174" s="305" t="s">
        <v>268</v>
      </c>
      <c r="C174" s="305"/>
      <c r="D174" s="299" t="n">
        <f aca="false">D143</f>
        <v>0</v>
      </c>
    </row>
    <row r="175" customFormat="false" ht="13.5" hidden="false" customHeight="true" outlineLevel="0" collapsed="false">
      <c r="A175" s="304" t="s">
        <v>227</v>
      </c>
      <c r="B175" s="305" t="s">
        <v>317</v>
      </c>
      <c r="C175" s="305"/>
      <c r="D175" s="299" t="n">
        <f aca="false">D144</f>
        <v>0</v>
      </c>
    </row>
    <row r="176" customFormat="false" ht="13.5" hidden="false" customHeight="true" outlineLevel="0" collapsed="false">
      <c r="A176" s="304" t="s">
        <v>229</v>
      </c>
      <c r="B176" s="305" t="s">
        <v>332</v>
      </c>
      <c r="C176" s="305"/>
      <c r="D176" s="299" t="n">
        <f aca="false">D145</f>
        <v>0</v>
      </c>
    </row>
    <row r="177" customFormat="false" ht="13.5" hidden="false" customHeight="true" outlineLevel="0" collapsed="false">
      <c r="A177" s="304" t="s">
        <v>232</v>
      </c>
      <c r="B177" s="305" t="s">
        <v>348</v>
      </c>
      <c r="C177" s="305"/>
      <c r="D177" s="299" t="n">
        <f aca="false">D146</f>
        <v>0</v>
      </c>
    </row>
    <row r="178" customFormat="false" ht="13.5" hidden="false" customHeight="true" outlineLevel="0" collapsed="false">
      <c r="A178" s="293" t="s">
        <v>366</v>
      </c>
      <c r="B178" s="293"/>
      <c r="C178" s="293"/>
      <c r="D178" s="299" t="n">
        <f aca="false">SUM(D173:D177)</f>
        <v>0</v>
      </c>
    </row>
    <row r="179" customFormat="false" ht="13.5" hidden="false" customHeight="true" outlineLevel="0" collapsed="false">
      <c r="A179" s="304" t="s">
        <v>234</v>
      </c>
      <c r="B179" s="305" t="s">
        <v>367</v>
      </c>
      <c r="C179" s="305"/>
      <c r="D179" s="299" t="n">
        <f aca="false">D167</f>
        <v>0</v>
      </c>
    </row>
    <row r="180" customFormat="false" ht="13.5" hidden="false" customHeight="true" outlineLevel="0" collapsed="false">
      <c r="A180" s="306" t="s">
        <v>368</v>
      </c>
      <c r="B180" s="306"/>
      <c r="C180" s="306"/>
      <c r="D180" s="307" t="n">
        <f aca="false">D178+D179</f>
        <v>0</v>
      </c>
    </row>
    <row r="181" customFormat="false" ht="15" hidden="false" customHeight="false" outlineLevel="0" collapsed="false">
      <c r="A181" s="308"/>
      <c r="B181" s="308"/>
      <c r="C181" s="308"/>
      <c r="D181" s="308"/>
    </row>
    <row r="182" customFormat="false" ht="15.75" hidden="false" customHeight="true" outlineLevel="0" collapsed="false">
      <c r="A182" s="308"/>
      <c r="B182" s="308"/>
      <c r="C182" s="308"/>
      <c r="D182" s="308"/>
    </row>
    <row r="183" customFormat="false" ht="12.75" hidden="false" customHeight="true" outlineLevel="0" collapsed="false">
      <c r="A183" s="309" t="s">
        <v>369</v>
      </c>
      <c r="B183" s="309"/>
      <c r="C183" s="309"/>
      <c r="D183" s="309"/>
    </row>
    <row r="184" customFormat="false" ht="15" hidden="false" customHeight="false" outlineLevel="0" collapsed="false">
      <c r="A184" s="309"/>
      <c r="B184" s="309"/>
      <c r="C184" s="309"/>
      <c r="D184" s="309"/>
    </row>
    <row r="185" customFormat="false" ht="15" hidden="false" customHeight="false" outlineLevel="0" collapsed="false">
      <c r="A185" s="309"/>
      <c r="B185" s="309"/>
      <c r="C185" s="309"/>
      <c r="D185" s="309"/>
    </row>
    <row r="186" customFormat="false" ht="33" hidden="false" customHeight="true" outlineLevel="0" collapsed="false">
      <c r="A186" s="310" t="s">
        <v>370</v>
      </c>
      <c r="B186" s="310"/>
      <c r="C186" s="310"/>
      <c r="D186" s="310"/>
    </row>
    <row r="187" customFormat="false" ht="21" hidden="false" customHeight="true" outlineLevel="0" collapsed="false">
      <c r="A187" s="311" t="s">
        <v>371</v>
      </c>
      <c r="B187" s="311"/>
      <c r="C187" s="311"/>
      <c r="D187" s="311"/>
    </row>
    <row r="190" customFormat="false" ht="15" hidden="false" customHeight="false" outlineLevel="0" collapsed="false">
      <c r="A190" s="312" t="s">
        <v>372</v>
      </c>
      <c r="B190" s="312"/>
      <c r="C190" s="312"/>
      <c r="D190" s="312"/>
    </row>
    <row r="191" customFormat="false" ht="15" hidden="false" customHeight="false" outlineLevel="0" collapsed="false">
      <c r="A191" s="312" t="s">
        <v>373</v>
      </c>
      <c r="B191" s="312"/>
      <c r="C191" s="312"/>
      <c r="D191" s="312"/>
    </row>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7:C27"/>
    <mergeCell ref="B28:C28"/>
    <mergeCell ref="A29:C29"/>
    <mergeCell ref="A30:D30"/>
    <mergeCell ref="A31:D31"/>
    <mergeCell ref="A32:D32"/>
    <mergeCell ref="A33:D33"/>
    <mergeCell ref="A35:D35"/>
    <mergeCell ref="A37:B38"/>
    <mergeCell ref="A40:D40"/>
    <mergeCell ref="A46:C46"/>
    <mergeCell ref="A47:D47"/>
    <mergeCell ref="A49:B51"/>
    <mergeCell ref="A53:D53"/>
    <mergeCell ref="A64:B64"/>
    <mergeCell ref="A65:D65"/>
    <mergeCell ref="A66:D66"/>
    <mergeCell ref="A68:D68"/>
    <mergeCell ref="B69:C69"/>
    <mergeCell ref="B70:C70"/>
    <mergeCell ref="B71:C71"/>
    <mergeCell ref="B72:C72"/>
    <mergeCell ref="B73:C73"/>
    <mergeCell ref="B74:C74"/>
    <mergeCell ref="B75:C75"/>
    <mergeCell ref="B76:C76"/>
    <mergeCell ref="B77:C77"/>
    <mergeCell ref="B78:C78"/>
    <mergeCell ref="A79:C79"/>
    <mergeCell ref="A80:D80"/>
    <mergeCell ref="A82:D82"/>
    <mergeCell ref="B83:C83"/>
    <mergeCell ref="B84:C84"/>
    <mergeCell ref="B85:C85"/>
    <mergeCell ref="B86:C86"/>
    <mergeCell ref="A87:C87"/>
    <mergeCell ref="A89:B91"/>
    <mergeCell ref="A93:D93"/>
    <mergeCell ref="A101:C101"/>
    <mergeCell ref="A102:D102"/>
    <mergeCell ref="A104:B108"/>
    <mergeCell ref="A110:D110"/>
    <mergeCell ref="A111:D111"/>
    <mergeCell ref="A119:B119"/>
    <mergeCell ref="A120:D120"/>
    <mergeCell ref="A122:D122"/>
    <mergeCell ref="A126:C126"/>
    <mergeCell ref="A128:D128"/>
    <mergeCell ref="A133:C133"/>
    <mergeCell ref="A135:D135"/>
    <mergeCell ref="B136:C136"/>
    <mergeCell ref="B137:C137"/>
    <mergeCell ref="B138:C138"/>
    <mergeCell ref="B139:C139"/>
    <mergeCell ref="A140:C140"/>
    <mergeCell ref="A142:B147"/>
    <mergeCell ref="A148:B154"/>
    <mergeCell ref="A156:D156"/>
    <mergeCell ref="A161:C161"/>
    <mergeCell ref="A162:C162"/>
    <mergeCell ref="A167:B167"/>
    <mergeCell ref="A168:D168"/>
    <mergeCell ref="A170:D170"/>
    <mergeCell ref="B172:C172"/>
    <mergeCell ref="B173:C173"/>
    <mergeCell ref="B174:C174"/>
    <mergeCell ref="B175:C175"/>
    <mergeCell ref="B176:C176"/>
    <mergeCell ref="B177:C177"/>
    <mergeCell ref="A178:C178"/>
    <mergeCell ref="B179:C179"/>
    <mergeCell ref="A180:C180"/>
    <mergeCell ref="A183:D185"/>
    <mergeCell ref="A186:D186"/>
    <mergeCell ref="A187:D187"/>
    <mergeCell ref="A190:D190"/>
    <mergeCell ref="A191:D191"/>
  </mergeCells>
  <printOptions headings="false" gridLines="false" gridLinesSet="true" horizontalCentered="false" verticalCentered="false"/>
  <pageMargins left="1.06319444444444" right="0.76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I1048576"/>
  <sheetViews>
    <sheetView showFormulas="false" showGridLines="true" showRowColHeaders="true" showZeros="true" rightToLeft="false" tabSelected="false" showOutlineSymbols="true" defaultGridColor="true" view="normal" topLeftCell="A169" colorId="64" zoomScale="100" zoomScaleNormal="100" zoomScalePageLayoutView="100" workbookViewId="0">
      <selection pane="topLeft" activeCell="F130" activeCellId="0" sqref="F130"/>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10.29"/>
    <col collapsed="false" customWidth="true" hidden="false" outlineLevel="0" max="6" min="6" style="210" width="16.84"/>
    <col collapsed="false" customWidth="false" hidden="false" outlineLevel="0" max="7" min="7" style="210" width="9.14"/>
    <col collapsed="false" customWidth="true" hidden="false" outlineLevel="0" max="8" min="8" style="210" width="18.98"/>
    <col collapsed="false" customWidth="true" hidden="false" outlineLevel="0" max="9" min="9" style="210" width="11.24"/>
    <col collapsed="false" customWidth="false" hidden="false" outlineLevel="0" max="10" min="10" style="210" width="9.14"/>
    <col collapsed="false" customWidth="true" hidden="false" outlineLevel="0" max="11" min="11" style="210" width="15.51"/>
    <col collapsed="false" customWidth="false" hidden="false" outlineLevel="0" max="1024" min="12"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46182</v>
      </c>
      <c r="D8" s="219"/>
    </row>
    <row r="9" customFormat="false" ht="15" hidden="false" customHeight="false" outlineLevel="0" collapsed="false">
      <c r="A9" s="216" t="s">
        <v>229</v>
      </c>
      <c r="B9" s="217" t="s">
        <v>230</v>
      </c>
      <c r="C9" s="218" t="s">
        <v>231</v>
      </c>
      <c r="D9" s="218"/>
    </row>
    <row r="10" customFormat="false" ht="15" hidden="false" customHeight="false" outlineLevel="0" collapsed="false">
      <c r="A10" s="216" t="s">
        <v>232</v>
      </c>
      <c r="B10" s="220" t="s">
        <v>233</v>
      </c>
      <c r="C10" s="221" t="n">
        <v>12</v>
      </c>
      <c r="D10" s="221"/>
    </row>
    <row r="11" customFormat="false" ht="12.75" hidden="false" customHeight="true" outlineLevel="0" collapsed="false">
      <c r="A11" s="216" t="s">
        <v>234</v>
      </c>
      <c r="B11" s="220" t="s">
        <v>235</v>
      </c>
      <c r="C11" s="221" t="s">
        <v>423</v>
      </c>
      <c r="D11" s="221"/>
      <c r="I11" s="211"/>
    </row>
    <row r="12" customFormat="false" ht="15" hidden="false" customHeight="false" outlineLevel="0" collapsed="false">
      <c r="A12" s="216" t="s">
        <v>237</v>
      </c>
      <c r="B12" s="220" t="s">
        <v>238</v>
      </c>
      <c r="C12" s="218" t="s">
        <v>239</v>
      </c>
      <c r="D12" s="218"/>
    </row>
    <row r="13" customFormat="false" ht="15" hidden="false" customHeight="false" outlineLevel="0" collapsed="false">
      <c r="A13" s="216" t="s">
        <v>240</v>
      </c>
      <c r="B13" s="217" t="s">
        <v>241</v>
      </c>
      <c r="C13" s="218" t="s">
        <v>424</v>
      </c>
      <c r="D13" s="218"/>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row>
    <row r="22" customFormat="false" ht="15" hidden="false" customHeight="false" outlineLevel="0" collapsed="false">
      <c r="A22" s="226"/>
      <c r="B22" s="226"/>
      <c r="C22" s="226"/>
      <c r="D22" s="226"/>
      <c r="F22" s="227"/>
    </row>
    <row r="23" customFormat="false" ht="12.75" hidden="false" customHeight="true" outlineLevel="0" collapsed="false">
      <c r="A23" s="216" t="n">
        <v>1</v>
      </c>
      <c r="B23" s="216" t="s">
        <v>258</v>
      </c>
      <c r="C23" s="216"/>
      <c r="D23" s="216" t="s">
        <v>259</v>
      </c>
      <c r="F23" s="225"/>
    </row>
    <row r="24" customFormat="false" ht="12.75" hidden="false" customHeight="true" outlineLevel="0" collapsed="false">
      <c r="A24" s="228" t="s">
        <v>221</v>
      </c>
      <c r="B24" s="229" t="s">
        <v>260</v>
      </c>
      <c r="C24" s="229"/>
      <c r="D24" s="230" t="n">
        <v>0</v>
      </c>
      <c r="F24" s="319"/>
      <c r="G24" s="232"/>
      <c r="H24" s="313"/>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16" t="s">
        <v>41</v>
      </c>
      <c r="B26" s="216"/>
      <c r="C26" s="216"/>
      <c r="D26" s="234" t="n">
        <f aca="false">SUM(D24:D25)</f>
        <v>0</v>
      </c>
    </row>
    <row r="27" customFormat="false" ht="35.05" hidden="false" customHeight="true" outlineLevel="0" collapsed="false">
      <c r="A27" s="322" t="s">
        <v>417</v>
      </c>
      <c r="B27" s="322"/>
      <c r="C27" s="322"/>
      <c r="D27" s="322"/>
    </row>
    <row r="28" customFormat="false" ht="15" hidden="false" customHeight="false" outlineLevel="0" collapsed="false">
      <c r="A28" s="237"/>
      <c r="B28" s="237"/>
      <c r="C28" s="237"/>
      <c r="D28" s="238"/>
    </row>
    <row r="29" customFormat="false" ht="15" hidden="false" customHeight="false" outlineLevel="0" collapsed="false">
      <c r="A29" s="224" t="s">
        <v>268</v>
      </c>
      <c r="B29" s="224"/>
      <c r="C29" s="224"/>
      <c r="D29" s="224"/>
    </row>
    <row r="30" customFormat="false" ht="15" hidden="false" customHeight="false" outlineLevel="0" collapsed="false">
      <c r="A30" s="237"/>
      <c r="B30" s="237"/>
      <c r="C30" s="237"/>
      <c r="D30" s="238"/>
    </row>
    <row r="31" customFormat="false" ht="15" hidden="false" customHeight="false" outlineLevel="0" collapsed="false">
      <c r="A31" s="239" t="s">
        <v>269</v>
      </c>
      <c r="B31" s="239"/>
      <c r="C31" s="240" t="s">
        <v>270</v>
      </c>
      <c r="D31" s="241" t="n">
        <f aca="false">D26</f>
        <v>0</v>
      </c>
    </row>
    <row r="32" customFormat="false" ht="15" hidden="false" customHeight="false" outlineLevel="0" collapsed="false">
      <c r="A32" s="239"/>
      <c r="B32" s="239"/>
      <c r="C32" s="240" t="s">
        <v>64</v>
      </c>
      <c r="D32" s="242" t="n">
        <f aca="false">SUM(D31)</f>
        <v>0</v>
      </c>
    </row>
    <row r="33" customFormat="false" ht="15" hidden="false" customHeight="false" outlineLevel="0" collapsed="false">
      <c r="A33" s="91"/>
      <c r="B33" s="243"/>
      <c r="C33" s="243"/>
      <c r="D33" s="243"/>
    </row>
    <row r="34" customFormat="false" ht="15" hidden="false" customHeight="false" outlineLevel="0" collapsed="false">
      <c r="A34" s="244" t="s">
        <v>271</v>
      </c>
      <c r="B34" s="244"/>
      <c r="C34" s="244"/>
      <c r="D34" s="244"/>
    </row>
    <row r="35" customFormat="false" ht="15" hidden="false" customHeight="false" outlineLevel="0" collapsed="false">
      <c r="A35" s="243"/>
      <c r="B35" s="243"/>
      <c r="C35" s="243"/>
      <c r="D35" s="243"/>
    </row>
    <row r="36" customFormat="false" ht="15" hidden="false" customHeight="false" outlineLevel="0" collapsed="false">
      <c r="A36" s="216" t="s">
        <v>272</v>
      </c>
      <c r="B36" s="245" t="s">
        <v>273</v>
      </c>
      <c r="C36" s="216" t="s">
        <v>274</v>
      </c>
      <c r="D36" s="216" t="s">
        <v>259</v>
      </c>
    </row>
    <row r="37" customFormat="false" ht="15" hidden="false" customHeight="false" outlineLevel="0" collapsed="false">
      <c r="A37" s="228" t="s">
        <v>221</v>
      </c>
      <c r="B37" s="217" t="s">
        <v>275</v>
      </c>
      <c r="C37" s="246" t="n">
        <v>0.08333</v>
      </c>
      <c r="D37" s="230" t="n">
        <f aca="false">ROUND($D$32*C37,2)</f>
        <v>0</v>
      </c>
    </row>
    <row r="38" customFormat="false" ht="15" hidden="false" customHeight="false" outlineLevel="0" collapsed="false">
      <c r="A38" s="228" t="s">
        <v>224</v>
      </c>
      <c r="B38" s="217" t="s">
        <v>50</v>
      </c>
      <c r="C38" s="246" t="n">
        <v>0.08333</v>
      </c>
      <c r="D38" s="230" t="n">
        <f aca="false">ROUND($D$32*C38,2)</f>
        <v>0</v>
      </c>
    </row>
    <row r="39" customFormat="false" ht="15" hidden="false" customHeight="false" outlineLevel="0" collapsed="false">
      <c r="A39" s="228" t="s">
        <v>227</v>
      </c>
      <c r="B39" s="217" t="s">
        <v>276</v>
      </c>
      <c r="C39" s="247" t="n">
        <v>0.027778</v>
      </c>
      <c r="D39" s="230" t="n">
        <f aca="false">ROUND($D$32*C39,2)</f>
        <v>0</v>
      </c>
    </row>
    <row r="40" customFormat="false" ht="12.75" hidden="false" customHeight="true" outlineLevel="0" collapsed="false">
      <c r="A40" s="248" t="s">
        <v>41</v>
      </c>
      <c r="B40" s="248"/>
      <c r="C40" s="248"/>
      <c r="D40" s="234" t="n">
        <f aca="false">SUM(D37:D39)</f>
        <v>0</v>
      </c>
    </row>
    <row r="41" customFormat="false" ht="44.25" hidden="false" customHeight="true" outlineLevel="0" collapsed="false">
      <c r="A41" s="229" t="s">
        <v>277</v>
      </c>
      <c r="B41" s="229"/>
      <c r="C41" s="229"/>
      <c r="D41" s="229"/>
    </row>
    <row r="42" customFormat="false" ht="15" hidden="false" customHeight="false" outlineLevel="0" collapsed="false">
      <c r="A42" s="237"/>
      <c r="B42" s="237"/>
      <c r="C42" s="237"/>
      <c r="D42" s="249"/>
    </row>
    <row r="43" customFormat="false" ht="15" hidden="false" customHeight="false" outlineLevel="0" collapsed="false">
      <c r="A43" s="239" t="s">
        <v>278</v>
      </c>
      <c r="B43" s="239"/>
      <c r="C43" s="240" t="s">
        <v>270</v>
      </c>
      <c r="D43" s="241" t="n">
        <f aca="false">D26</f>
        <v>0</v>
      </c>
    </row>
    <row r="44" customFormat="false" ht="15" hidden="false" customHeight="false" outlineLevel="0" collapsed="false">
      <c r="A44" s="239"/>
      <c r="B44" s="239"/>
      <c r="C44" s="240" t="s">
        <v>279</v>
      </c>
      <c r="D44" s="242" t="n">
        <f aca="false">D40</f>
        <v>0</v>
      </c>
    </row>
    <row r="45" customFormat="false" ht="15" hidden="false" customHeight="false" outlineLevel="0" collapsed="false">
      <c r="A45" s="239"/>
      <c r="B45" s="239"/>
      <c r="C45" s="240" t="s">
        <v>64</v>
      </c>
      <c r="D45" s="242" t="n">
        <f aca="false">SUM(D43:D44)</f>
        <v>0</v>
      </c>
    </row>
    <row r="46" customFormat="false" ht="15" hidden="false" customHeight="false" outlineLevel="0" collapsed="false">
      <c r="A46" s="243"/>
      <c r="B46" s="243"/>
      <c r="C46" s="243"/>
      <c r="D46" s="243"/>
    </row>
    <row r="47" customFormat="false" ht="26.25" hidden="false" customHeight="true" outlineLevel="0" collapsed="false">
      <c r="A47" s="250" t="s">
        <v>280</v>
      </c>
      <c r="B47" s="250"/>
      <c r="C47" s="250"/>
      <c r="D47" s="250"/>
    </row>
    <row r="48" customFormat="false" ht="11.25" hidden="false" customHeight="true" outlineLevel="0" collapsed="false">
      <c r="A48" s="243"/>
      <c r="B48" s="243"/>
      <c r="C48" s="243"/>
      <c r="D48" s="243"/>
    </row>
    <row r="49" customFormat="false" ht="15" hidden="false" customHeight="false" outlineLevel="0" collapsed="false">
      <c r="A49" s="216" t="s">
        <v>281</v>
      </c>
      <c r="B49" s="216" t="s">
        <v>282</v>
      </c>
      <c r="C49" s="216" t="s">
        <v>274</v>
      </c>
      <c r="D49" s="216" t="s">
        <v>259</v>
      </c>
    </row>
    <row r="50" customFormat="false" ht="15" hidden="false" customHeight="false" outlineLevel="0" collapsed="false">
      <c r="A50" s="228" t="s">
        <v>221</v>
      </c>
      <c r="B50" s="217" t="s">
        <v>283</v>
      </c>
      <c r="C50" s="251" t="n">
        <v>0.2</v>
      </c>
      <c r="D50" s="230" t="n">
        <f aca="false">D45*C50</f>
        <v>0</v>
      </c>
    </row>
    <row r="51" customFormat="false" ht="14.25" hidden="false" customHeight="true" outlineLevel="0" collapsed="false">
      <c r="A51" s="228" t="s">
        <v>224</v>
      </c>
      <c r="B51" s="217" t="s">
        <v>284</v>
      </c>
      <c r="C51" s="251" t="n">
        <v>0.025</v>
      </c>
      <c r="D51" s="230" t="n">
        <f aca="false">D45*C51</f>
        <v>0</v>
      </c>
    </row>
    <row r="52" customFormat="false" ht="15" hidden="false" customHeight="false" outlineLevel="0" collapsed="false">
      <c r="A52" s="228" t="s">
        <v>227</v>
      </c>
      <c r="B52" s="217" t="s">
        <v>285</v>
      </c>
      <c r="C52" s="251" t="n">
        <v>0.06</v>
      </c>
      <c r="D52" s="230" t="n">
        <f aca="false">D45*C52</f>
        <v>0</v>
      </c>
    </row>
    <row r="53" customFormat="false" ht="15" hidden="false" customHeight="false" outlineLevel="0" collapsed="false">
      <c r="A53" s="228" t="s">
        <v>229</v>
      </c>
      <c r="B53" s="217" t="s">
        <v>286</v>
      </c>
      <c r="C53" s="251" t="n">
        <v>0.015</v>
      </c>
      <c r="D53" s="230" t="n">
        <f aca="false">D45*C53</f>
        <v>0</v>
      </c>
    </row>
    <row r="54" customFormat="false" ht="15" hidden="false" customHeight="false" outlineLevel="0" collapsed="false">
      <c r="A54" s="228" t="s">
        <v>232</v>
      </c>
      <c r="B54" s="217" t="s">
        <v>287</v>
      </c>
      <c r="C54" s="251" t="n">
        <v>0.01</v>
      </c>
      <c r="D54" s="230" t="n">
        <f aca="false">D45*C54</f>
        <v>0</v>
      </c>
    </row>
    <row r="55" customFormat="false" ht="15" hidden="false" customHeight="false" outlineLevel="0" collapsed="false">
      <c r="A55" s="228" t="s">
        <v>234</v>
      </c>
      <c r="B55" s="217" t="s">
        <v>61</v>
      </c>
      <c r="C55" s="251" t="n">
        <v>0.006</v>
      </c>
      <c r="D55" s="230" t="n">
        <f aca="false">D45*C55</f>
        <v>0</v>
      </c>
    </row>
    <row r="56" customFormat="false" ht="15" hidden="false" customHeight="false" outlineLevel="0" collapsed="false">
      <c r="A56" s="228" t="s">
        <v>237</v>
      </c>
      <c r="B56" s="217" t="s">
        <v>62</v>
      </c>
      <c r="C56" s="251" t="n">
        <v>0.002</v>
      </c>
      <c r="D56" s="230" t="n">
        <f aca="false">D45*C56</f>
        <v>0</v>
      </c>
    </row>
    <row r="57" customFormat="false" ht="15" hidden="false" customHeight="false" outlineLevel="0" collapsed="false">
      <c r="A57" s="228" t="s">
        <v>240</v>
      </c>
      <c r="B57" s="217" t="s">
        <v>63</v>
      </c>
      <c r="C57" s="251" t="n">
        <v>0.08</v>
      </c>
      <c r="D57" s="230" t="n">
        <f aca="false">D45*C57</f>
        <v>0</v>
      </c>
    </row>
    <row r="58" customFormat="false" ht="12.75" hidden="false" customHeight="true" outlineLevel="0" collapsed="false">
      <c r="A58" s="248" t="s">
        <v>288</v>
      </c>
      <c r="B58" s="248"/>
      <c r="C58" s="252" t="n">
        <f aca="false">SUM(C50:C57)</f>
        <v>0.398</v>
      </c>
      <c r="D58" s="234" t="n">
        <f aca="false">SUM(D50:D57)</f>
        <v>0</v>
      </c>
    </row>
    <row r="59" customFormat="false" ht="15" hidden="false" customHeight="false" outlineLevel="0" collapsed="false">
      <c r="A59" s="253" t="s">
        <v>289</v>
      </c>
      <c r="B59" s="253"/>
      <c r="C59" s="253"/>
      <c r="D59" s="253"/>
    </row>
    <row r="60" customFormat="false" ht="23.25" hidden="false" customHeight="true" outlineLevel="0" collapsed="false">
      <c r="A60" s="229" t="s">
        <v>290</v>
      </c>
      <c r="B60" s="229"/>
      <c r="C60" s="229"/>
      <c r="D60" s="229"/>
    </row>
    <row r="62" customFormat="false" ht="15" hidden="false" customHeight="false" outlineLevel="0" collapsed="false">
      <c r="A62" s="254" t="s">
        <v>291</v>
      </c>
      <c r="B62" s="254"/>
      <c r="C62" s="254"/>
      <c r="D62" s="254"/>
    </row>
    <row r="63" customFormat="false" ht="12.75" hidden="false" customHeight="true" outlineLevel="0" collapsed="false">
      <c r="A63" s="216" t="s">
        <v>292</v>
      </c>
      <c r="B63" s="216" t="s">
        <v>293</v>
      </c>
      <c r="C63" s="216"/>
      <c r="D63" s="216" t="s">
        <v>259</v>
      </c>
    </row>
    <row r="64" customFormat="false" ht="12.75" hidden="false" customHeight="true" outlineLevel="0" collapsed="false">
      <c r="A64" s="228" t="s">
        <v>294</v>
      </c>
      <c r="B64" s="229" t="s">
        <v>295</v>
      </c>
      <c r="C64" s="229"/>
      <c r="D64" s="230" t="n">
        <v>0</v>
      </c>
    </row>
    <row r="65" customFormat="false" ht="12.75" hidden="false" customHeight="true" outlineLevel="0" collapsed="false">
      <c r="A65" s="228" t="s">
        <v>296</v>
      </c>
      <c r="B65" s="229" t="s">
        <v>297</v>
      </c>
      <c r="C65" s="229"/>
      <c r="D65" s="230" t="n">
        <f aca="false">D64*0.06</f>
        <v>0</v>
      </c>
    </row>
    <row r="66" customFormat="false" ht="12.75" hidden="false" customHeight="true" outlineLevel="0" collapsed="false">
      <c r="A66" s="228" t="s">
        <v>298</v>
      </c>
      <c r="B66" s="229" t="s">
        <v>299</v>
      </c>
      <c r="C66" s="229"/>
      <c r="D66" s="234" t="n">
        <f aca="false">D64-D65</f>
        <v>0</v>
      </c>
    </row>
    <row r="67" customFormat="false" ht="12.75" hidden="false" customHeight="true" outlineLevel="0" collapsed="false">
      <c r="A67" s="228" t="s">
        <v>300</v>
      </c>
      <c r="B67" s="229" t="s">
        <v>301</v>
      </c>
      <c r="C67" s="229"/>
      <c r="D67" s="230" t="n">
        <v>0</v>
      </c>
    </row>
    <row r="68" customFormat="false" ht="12.75" hidden="false" customHeight="true" outlineLevel="0" collapsed="false">
      <c r="A68" s="228" t="s">
        <v>302</v>
      </c>
      <c r="B68" s="229" t="s">
        <v>303</v>
      </c>
      <c r="C68" s="229"/>
      <c r="D68" s="230" t="n">
        <f aca="false">D67*0.05</f>
        <v>0</v>
      </c>
    </row>
    <row r="69" customFormat="false" ht="12.75" hidden="false" customHeight="true" outlineLevel="0" collapsed="false">
      <c r="A69" s="228" t="s">
        <v>304</v>
      </c>
      <c r="B69" s="229" t="s">
        <v>305</v>
      </c>
      <c r="C69" s="229"/>
      <c r="D69" s="234" t="n">
        <f aca="false">D67-D68</f>
        <v>0</v>
      </c>
    </row>
    <row r="70" customFormat="false" ht="12.75" hidden="false" customHeight="true" outlineLevel="0" collapsed="false">
      <c r="A70" s="255" t="s">
        <v>227</v>
      </c>
      <c r="B70" s="256" t="s">
        <v>306</v>
      </c>
      <c r="C70" s="256"/>
      <c r="D70" s="234" t="n">
        <v>0</v>
      </c>
    </row>
    <row r="71" customFormat="false" ht="12.75" hidden="false" customHeight="true" outlineLevel="0" collapsed="false">
      <c r="A71" s="255" t="s">
        <v>229</v>
      </c>
      <c r="B71" s="256" t="s">
        <v>307</v>
      </c>
      <c r="C71" s="256"/>
      <c r="D71" s="230" t="n">
        <v>0</v>
      </c>
    </row>
    <row r="72" customFormat="false" ht="12.75" hidden="false" customHeight="true" outlineLevel="0" collapsed="false">
      <c r="A72" s="255" t="s">
        <v>232</v>
      </c>
      <c r="B72" s="256" t="s">
        <v>308</v>
      </c>
      <c r="C72" s="256"/>
      <c r="D72" s="230"/>
    </row>
    <row r="73" customFormat="false" ht="12.75" hidden="false" customHeight="true" outlineLevel="0" collapsed="false">
      <c r="A73" s="248" t="s">
        <v>41</v>
      </c>
      <c r="B73" s="248"/>
      <c r="C73" s="248"/>
      <c r="D73" s="234" t="n">
        <f aca="false">D66+D69+D70+D71</f>
        <v>0</v>
      </c>
    </row>
    <row r="74" customFormat="false" ht="105.95" hidden="false" customHeight="true" outlineLevel="0" collapsed="false">
      <c r="A74" s="257" t="s">
        <v>377</v>
      </c>
      <c r="B74" s="257"/>
      <c r="C74" s="257"/>
      <c r="D74" s="257"/>
    </row>
    <row r="76" customFormat="false" ht="15" hidden="false" customHeight="false" outlineLevel="0" collapsed="false">
      <c r="A76" s="254" t="s">
        <v>310</v>
      </c>
      <c r="B76" s="254"/>
      <c r="C76" s="254"/>
      <c r="D76" s="254"/>
    </row>
    <row r="77" customFormat="false" ht="12.75" hidden="false" customHeight="true" outlineLevel="0" collapsed="false">
      <c r="A77" s="216" t="n">
        <v>2</v>
      </c>
      <c r="B77" s="216" t="s">
        <v>311</v>
      </c>
      <c r="C77" s="216"/>
      <c r="D77" s="216" t="s">
        <v>259</v>
      </c>
    </row>
    <row r="78" customFormat="false" ht="12.75" hidden="false" customHeight="true" outlineLevel="0" collapsed="false">
      <c r="A78" s="228" t="s">
        <v>272</v>
      </c>
      <c r="B78" s="217" t="s">
        <v>312</v>
      </c>
      <c r="C78" s="217"/>
      <c r="D78" s="230" t="n">
        <f aca="false">D40</f>
        <v>0</v>
      </c>
    </row>
    <row r="79" customFormat="false" ht="12.75" hidden="false" customHeight="true" outlineLevel="0" collapsed="false">
      <c r="A79" s="228" t="s">
        <v>281</v>
      </c>
      <c r="B79" s="217" t="s">
        <v>313</v>
      </c>
      <c r="C79" s="217"/>
      <c r="D79" s="230" t="n">
        <f aca="false">D58</f>
        <v>0</v>
      </c>
    </row>
    <row r="80" customFormat="false" ht="12.75" hidden="false" customHeight="true" outlineLevel="0" collapsed="false">
      <c r="A80" s="228" t="s">
        <v>292</v>
      </c>
      <c r="B80" s="217" t="s">
        <v>314</v>
      </c>
      <c r="C80" s="217"/>
      <c r="D80" s="230" t="n">
        <f aca="false">D73</f>
        <v>0</v>
      </c>
    </row>
    <row r="81" customFormat="false" ht="12.75" hidden="false" customHeight="true" outlineLevel="0" collapsed="false">
      <c r="A81" s="248" t="s">
        <v>41</v>
      </c>
      <c r="B81" s="248"/>
      <c r="C81" s="248"/>
      <c r="D81" s="234" t="n">
        <f aca="false">SUM(D78:D80)</f>
        <v>0</v>
      </c>
    </row>
    <row r="82" customFormat="false" ht="15" hidden="false" customHeight="false" outlineLevel="0" collapsed="false">
      <c r="A82" s="237"/>
      <c r="B82" s="237"/>
      <c r="C82" s="237"/>
      <c r="D82" s="258"/>
    </row>
    <row r="83" customFormat="false" ht="14.25" hidden="false" customHeight="true" outlineLevel="0" collapsed="false">
      <c r="A83" s="259" t="s">
        <v>315</v>
      </c>
      <c r="B83" s="259"/>
      <c r="C83" s="260" t="s">
        <v>270</v>
      </c>
      <c r="D83" s="261" t="n">
        <f aca="false">D26</f>
        <v>0</v>
      </c>
    </row>
    <row r="84" customFormat="false" ht="15" hidden="false" customHeight="false" outlineLevel="0" collapsed="false">
      <c r="A84" s="259"/>
      <c r="B84" s="259"/>
      <c r="C84" s="260" t="s">
        <v>316</v>
      </c>
      <c r="D84" s="261" t="n">
        <f aca="false">D40</f>
        <v>0</v>
      </c>
    </row>
    <row r="85" customFormat="false" ht="15" hidden="false" customHeight="false" outlineLevel="0" collapsed="false">
      <c r="A85" s="259"/>
      <c r="B85" s="259"/>
      <c r="C85" s="260" t="s">
        <v>64</v>
      </c>
      <c r="D85" s="262" t="n">
        <f aca="false">SUM(D83:D84)</f>
        <v>0</v>
      </c>
    </row>
    <row r="87" customFormat="false" ht="15" hidden="false" customHeight="false" outlineLevel="0" collapsed="false">
      <c r="A87" s="263" t="s">
        <v>317</v>
      </c>
      <c r="B87" s="263"/>
      <c r="C87" s="263"/>
      <c r="D87" s="263"/>
    </row>
    <row r="88" customFormat="false" ht="15" hidden="false" customHeight="false" outlineLevel="0" collapsed="false">
      <c r="A88" s="216" t="n">
        <v>3</v>
      </c>
      <c r="B88" s="245" t="s">
        <v>318</v>
      </c>
      <c r="C88" s="245" t="s">
        <v>274</v>
      </c>
      <c r="D88" s="216" t="s">
        <v>259</v>
      </c>
    </row>
    <row r="89" customFormat="false" ht="15" hidden="false" customHeight="false" outlineLevel="0" collapsed="false">
      <c r="A89" s="228" t="s">
        <v>221</v>
      </c>
      <c r="B89" s="217" t="s">
        <v>319</v>
      </c>
      <c r="C89" s="252" t="n">
        <f aca="false">1/12*5.55%</f>
        <v>0.004625</v>
      </c>
      <c r="D89" s="230" t="n">
        <f aca="false">ROUND($D$85*C89,2)</f>
        <v>0</v>
      </c>
    </row>
    <row r="90" customFormat="false" ht="15" hidden="false" customHeight="false" outlineLevel="0" collapsed="false">
      <c r="A90" s="228" t="s">
        <v>224</v>
      </c>
      <c r="B90" s="217" t="s">
        <v>320</v>
      </c>
      <c r="C90" s="264" t="n">
        <v>0.00037</v>
      </c>
      <c r="D90" s="230" t="n">
        <f aca="false">ROUND($D$85*C90,2)</f>
        <v>0</v>
      </c>
      <c r="H90" s="233"/>
    </row>
    <row r="91" customFormat="false" ht="15" hidden="false" customHeight="false" outlineLevel="0" collapsed="false">
      <c r="A91" s="228" t="s">
        <v>227</v>
      </c>
      <c r="B91" s="217" t="s">
        <v>321</v>
      </c>
      <c r="C91" s="252" t="n">
        <f aca="false">(8%*40%*5.55%)</f>
        <v>0.001776</v>
      </c>
      <c r="D91" s="230" t="n">
        <f aca="false">ROUND($D$85*C91,2)</f>
        <v>0</v>
      </c>
    </row>
    <row r="92" customFormat="false" ht="15" hidden="false" customHeight="true" outlineLevel="0" collapsed="false">
      <c r="A92" s="228" t="s">
        <v>229</v>
      </c>
      <c r="B92" s="217" t="s">
        <v>322</v>
      </c>
      <c r="C92" s="252" t="n">
        <f aca="false">(1/30*7)/12</f>
        <v>0.0194444444444444</v>
      </c>
      <c r="D92" s="230" t="n">
        <f aca="false">ROUND($D$85*C92,2)</f>
        <v>0</v>
      </c>
    </row>
    <row r="93" customFormat="false" ht="15" hidden="false" customHeight="false" outlineLevel="0" collapsed="false">
      <c r="A93" s="228" t="s">
        <v>232</v>
      </c>
      <c r="B93" s="217" t="s">
        <v>323</v>
      </c>
      <c r="C93" s="252" t="n">
        <v>0.0072</v>
      </c>
      <c r="D93" s="265" t="n">
        <f aca="false">ROUND($D$85*C93,2)</f>
        <v>0</v>
      </c>
    </row>
    <row r="94" customFormat="false" ht="15" hidden="false" customHeight="false" outlineLevel="0" collapsed="false">
      <c r="A94" s="228" t="s">
        <v>234</v>
      </c>
      <c r="B94" s="217" t="s">
        <v>324</v>
      </c>
      <c r="C94" s="252" t="n">
        <f aca="false">((0.08*0.4))</f>
        <v>0.032</v>
      </c>
      <c r="D94" s="230" t="n">
        <f aca="false">ROUND($D$85*C94,2)</f>
        <v>0</v>
      </c>
    </row>
    <row r="95" customFormat="false" ht="12.75" hidden="false" customHeight="true" outlineLevel="0" collapsed="false">
      <c r="A95" s="248" t="s">
        <v>41</v>
      </c>
      <c r="B95" s="248"/>
      <c r="C95" s="248"/>
      <c r="D95" s="234" t="n">
        <f aca="false">SUM(D89:D94)</f>
        <v>0</v>
      </c>
    </row>
    <row r="96" customFormat="false" ht="83.55" hidden="false" customHeight="true" outlineLevel="0" collapsed="false">
      <c r="A96" s="266" t="s">
        <v>325</v>
      </c>
      <c r="B96" s="266"/>
      <c r="C96" s="266"/>
      <c r="D96" s="266"/>
    </row>
    <row r="97" customFormat="false" ht="15" hidden="false" customHeight="false" outlineLevel="0" collapsed="false">
      <c r="A97" s="237"/>
      <c r="B97" s="237"/>
      <c r="C97" s="237"/>
      <c r="D97" s="258"/>
    </row>
    <row r="98" customFormat="false" ht="14.25" hidden="false" customHeight="true" outlineLevel="0" collapsed="false">
      <c r="A98" s="267" t="s">
        <v>326</v>
      </c>
      <c r="B98" s="267"/>
      <c r="C98" s="260" t="s">
        <v>327</v>
      </c>
      <c r="D98" s="262" t="n">
        <f aca="false">D26</f>
        <v>0</v>
      </c>
    </row>
    <row r="99" customFormat="false" ht="15" hidden="false" customHeight="false" outlineLevel="0" collapsed="false">
      <c r="A99" s="267"/>
      <c r="B99" s="267"/>
      <c r="C99" s="260" t="s">
        <v>316</v>
      </c>
      <c r="D99" s="262" t="n">
        <f aca="false">D40</f>
        <v>0</v>
      </c>
    </row>
    <row r="100" customFormat="false" ht="15" hidden="false" customHeight="false" outlineLevel="0" collapsed="false">
      <c r="A100" s="267"/>
      <c r="B100" s="267"/>
      <c r="C100" s="260" t="s">
        <v>328</v>
      </c>
      <c r="D100" s="262" t="n">
        <f aca="false">D80-D66-D69</f>
        <v>0</v>
      </c>
    </row>
    <row r="101" customFormat="false" ht="15" hidden="false" customHeight="false" outlineLevel="0" collapsed="false">
      <c r="A101" s="267"/>
      <c r="B101" s="267"/>
      <c r="C101" s="260" t="s">
        <v>329</v>
      </c>
      <c r="D101" s="262" t="n">
        <f aca="false">D95</f>
        <v>0</v>
      </c>
    </row>
    <row r="102" customFormat="false" ht="41.25" hidden="false" customHeight="true" outlineLevel="0" collapsed="false">
      <c r="A102" s="267"/>
      <c r="B102" s="267"/>
      <c r="C102" s="268" t="s">
        <v>330</v>
      </c>
      <c r="D102" s="262" t="n">
        <f aca="false">SUM(D98:D101)</f>
        <v>0</v>
      </c>
    </row>
    <row r="104" customFormat="false" ht="15" hidden="false" customHeight="false" outlineLevel="0" collapsed="false">
      <c r="A104" s="214" t="s">
        <v>332</v>
      </c>
      <c r="B104" s="214"/>
      <c r="C104" s="214"/>
      <c r="D104" s="214"/>
    </row>
    <row r="105" customFormat="false" ht="15" hidden="false" customHeight="false" outlineLevel="0" collapsed="false">
      <c r="A105" s="270" t="s">
        <v>333</v>
      </c>
      <c r="B105" s="270"/>
      <c r="C105" s="270"/>
      <c r="D105" s="270"/>
    </row>
    <row r="106" customFormat="false" ht="15" hidden="false" customHeight="false" outlineLevel="0" collapsed="false">
      <c r="A106" s="216" t="s">
        <v>334</v>
      </c>
      <c r="B106" s="245" t="s">
        <v>335</v>
      </c>
      <c r="C106" s="245" t="s">
        <v>274</v>
      </c>
      <c r="D106" s="216" t="s">
        <v>259</v>
      </c>
    </row>
    <row r="107" customFormat="false" ht="15" hidden="false" customHeight="false" outlineLevel="0" collapsed="false">
      <c r="A107" s="228" t="s">
        <v>221</v>
      </c>
      <c r="B107" s="217" t="s">
        <v>336</v>
      </c>
      <c r="C107" s="271" t="n">
        <v>0</v>
      </c>
      <c r="D107" s="230" t="n">
        <f aca="false">ROUND($D$102*C107,2)</f>
        <v>0</v>
      </c>
    </row>
    <row r="108" customFormat="false" ht="15" hidden="false" customHeight="false" outlineLevel="0" collapsed="false">
      <c r="A108" s="228" t="s">
        <v>224</v>
      </c>
      <c r="B108" s="217" t="s">
        <v>337</v>
      </c>
      <c r="C108" s="271" t="n">
        <v>0.01633</v>
      </c>
      <c r="D108" s="230" t="n">
        <f aca="false">ROUND($D$102*C108,2)</f>
        <v>0</v>
      </c>
    </row>
    <row r="109" customFormat="false" ht="15" hidden="false" customHeight="false" outlineLevel="0" collapsed="false">
      <c r="A109" s="228" t="s">
        <v>227</v>
      </c>
      <c r="B109" s="217" t="s">
        <v>338</v>
      </c>
      <c r="C109" s="271" t="n">
        <v>0.000208333333333333</v>
      </c>
      <c r="D109" s="230" t="n">
        <f aca="false">ROUND($D$102*C109,2)</f>
        <v>0</v>
      </c>
    </row>
    <row r="110" customFormat="false" ht="15" hidden="false" customHeight="false" outlineLevel="0" collapsed="false">
      <c r="A110" s="228" t="s">
        <v>229</v>
      </c>
      <c r="B110" s="217" t="s">
        <v>339</v>
      </c>
      <c r="C110" s="271" t="n">
        <v>0.00333333333333333</v>
      </c>
      <c r="D110" s="230" t="n">
        <f aca="false">ROUND($D$102*C110,2)</f>
        <v>0</v>
      </c>
    </row>
    <row r="111" customFormat="false" ht="15" hidden="false" customHeight="false" outlineLevel="0" collapsed="false">
      <c r="A111" s="228" t="s">
        <v>232</v>
      </c>
      <c r="B111" s="217" t="s">
        <v>340</v>
      </c>
      <c r="C111" s="272" t="n">
        <v>0.00056</v>
      </c>
      <c r="D111" s="230" t="n">
        <f aca="false">ROUND($D$102*C111,2)</f>
        <v>0</v>
      </c>
    </row>
    <row r="112" customFormat="false" ht="15" hidden="false" customHeight="false" outlineLevel="0" collapsed="false">
      <c r="A112" s="228" t="s">
        <v>234</v>
      </c>
      <c r="B112" s="217" t="s">
        <v>341</v>
      </c>
      <c r="C112" s="271"/>
      <c r="D112" s="230"/>
    </row>
    <row r="113" customFormat="false" ht="12.75" hidden="false" customHeight="true" outlineLevel="0" collapsed="false">
      <c r="A113" s="248" t="s">
        <v>288</v>
      </c>
      <c r="B113" s="248"/>
      <c r="C113" s="273" t="n">
        <f aca="false">SUM(C107:C112)</f>
        <v>0.0204316666666667</v>
      </c>
      <c r="D113" s="234" t="n">
        <f aca="false">SUM(D107:D112)</f>
        <v>0</v>
      </c>
    </row>
    <row r="114" customFormat="false" ht="59.25" hidden="false" customHeight="true" outlineLevel="0" collapsed="false">
      <c r="A114" s="317" t="s">
        <v>342</v>
      </c>
      <c r="B114" s="317"/>
      <c r="C114" s="317"/>
      <c r="D114" s="317"/>
    </row>
    <row r="115" customFormat="false" ht="14.9" hidden="false" customHeight="true" outlineLevel="0" collapsed="false">
      <c r="A115" s="274"/>
      <c r="B115" s="274"/>
      <c r="C115" s="274"/>
      <c r="D115" s="274"/>
    </row>
    <row r="116" customFormat="false" ht="14.9" hidden="false" customHeight="true" outlineLevel="0" collapsed="false">
      <c r="A116" s="275" t="s">
        <v>343</v>
      </c>
      <c r="B116" s="275"/>
      <c r="C116" s="275"/>
      <c r="D116" s="275"/>
    </row>
    <row r="117" customFormat="false" ht="14.9" hidden="false" customHeight="true" outlineLevel="0" collapsed="false">
      <c r="A117" s="276"/>
      <c r="B117" s="276"/>
      <c r="C117" s="276"/>
      <c r="D117" s="276"/>
    </row>
    <row r="118" customFormat="false" ht="15" hidden="false" customHeight="false" outlineLevel="0" collapsed="false">
      <c r="A118" s="216" t="s">
        <v>344</v>
      </c>
      <c r="B118" s="245" t="s">
        <v>345</v>
      </c>
      <c r="C118" s="216" t="s">
        <v>274</v>
      </c>
      <c r="D118" s="216" t="s">
        <v>259</v>
      </c>
    </row>
    <row r="119" customFormat="false" ht="19.65" hidden="false" customHeight="true" outlineLevel="0" collapsed="false">
      <c r="A119" s="228" t="s">
        <v>221</v>
      </c>
      <c r="B119" s="217" t="s">
        <v>345</v>
      </c>
      <c r="C119" s="264" t="n">
        <v>0.00752</v>
      </c>
      <c r="D119" s="277" t="n">
        <f aca="false">ROUND(C119*D102,2)</f>
        <v>0</v>
      </c>
    </row>
    <row r="120" customFormat="false" ht="14.9" hidden="false" customHeight="true" outlineLevel="0" collapsed="false">
      <c r="A120" s="278" t="s">
        <v>288</v>
      </c>
      <c r="B120" s="278"/>
      <c r="C120" s="278"/>
      <c r="D120" s="279" t="n">
        <f aca="false">D119</f>
        <v>0</v>
      </c>
    </row>
    <row r="121" customFormat="false" ht="14.9" hidden="false" customHeight="true" outlineLevel="0" collapsed="false">
      <c r="A121" s="280"/>
      <c r="B121" s="280"/>
      <c r="C121" s="281"/>
      <c r="D121" s="282"/>
    </row>
    <row r="122" customFormat="false" ht="14.9" hidden="false" customHeight="true" outlineLevel="0" collapsed="false">
      <c r="A122" s="283" t="s">
        <v>346</v>
      </c>
      <c r="B122" s="283"/>
      <c r="C122" s="283"/>
      <c r="D122" s="283"/>
    </row>
    <row r="123" customFormat="false" ht="14.9" hidden="false" customHeight="true" outlineLevel="0" collapsed="false">
      <c r="A123" s="276"/>
      <c r="B123" s="276"/>
      <c r="C123" s="276"/>
      <c r="D123" s="276"/>
    </row>
    <row r="124" customFormat="false" ht="14.9" hidden="false" customHeight="true" outlineLevel="0" collapsed="false">
      <c r="A124" s="284" t="n">
        <v>4</v>
      </c>
      <c r="B124" s="245" t="s">
        <v>347</v>
      </c>
      <c r="C124" s="284"/>
      <c r="D124" s="284" t="s">
        <v>259</v>
      </c>
    </row>
    <row r="125" customFormat="false" ht="14.9" hidden="false" customHeight="true" outlineLevel="0" collapsed="false">
      <c r="A125" s="285" t="s">
        <v>334</v>
      </c>
      <c r="B125" s="217" t="str">
        <f aca="false">B106</f>
        <v>Ausências Legais</v>
      </c>
      <c r="C125" s="217"/>
      <c r="D125" s="277" t="n">
        <f aca="false">D113</f>
        <v>0</v>
      </c>
    </row>
    <row r="126" customFormat="false" ht="14.9" hidden="false" customHeight="true" outlineLevel="0" collapsed="false">
      <c r="A126" s="285" t="s">
        <v>344</v>
      </c>
      <c r="B126" s="217" t="str">
        <f aca="false">B118</f>
        <v>Incidência do Submódulo 2.2 sobre o Substituto nas Ausências Legais</v>
      </c>
      <c r="C126" s="217"/>
      <c r="D126" s="277" t="n">
        <f aca="false">D120</f>
        <v>0</v>
      </c>
    </row>
    <row r="127" customFormat="false" ht="14.9" hidden="false" customHeight="true" outlineLevel="0" collapsed="false">
      <c r="A127" s="278" t="s">
        <v>41</v>
      </c>
      <c r="B127" s="278"/>
      <c r="C127" s="278"/>
      <c r="D127" s="286" t="n">
        <f aca="false">SUM(D125:D126)</f>
        <v>0</v>
      </c>
    </row>
    <row r="128" customFormat="false" ht="14.9" hidden="false" customHeight="true" outlineLevel="0" collapsed="false">
      <c r="A128" s="274"/>
      <c r="B128" s="274"/>
      <c r="C128" s="274"/>
      <c r="D128" s="274"/>
    </row>
    <row r="129" customFormat="false" ht="15" hidden="false" customHeight="false" outlineLevel="0" collapsed="false">
      <c r="A129" s="263" t="s">
        <v>348</v>
      </c>
      <c r="B129" s="263"/>
      <c r="C129" s="263"/>
      <c r="D129" s="263"/>
    </row>
    <row r="130" customFormat="false" ht="12.75" hidden="false" customHeight="true" outlineLevel="0" collapsed="false">
      <c r="A130" s="216" t="n">
        <v>5</v>
      </c>
      <c r="B130" s="245" t="s">
        <v>214</v>
      </c>
      <c r="C130" s="245"/>
      <c r="D130" s="216" t="s">
        <v>259</v>
      </c>
    </row>
    <row r="131" customFormat="false" ht="12.75" hidden="false" customHeight="true" outlineLevel="0" collapsed="false">
      <c r="A131" s="287" t="s">
        <v>221</v>
      </c>
      <c r="B131" s="288" t="s">
        <v>349</v>
      </c>
      <c r="C131" s="288"/>
      <c r="D131" s="230" t="n">
        <v>0</v>
      </c>
    </row>
    <row r="132" customFormat="false" ht="12.75" hidden="false" customHeight="true" outlineLevel="0" collapsed="false">
      <c r="A132" s="287" t="s">
        <v>224</v>
      </c>
      <c r="B132" s="288" t="s">
        <v>350</v>
      </c>
      <c r="C132" s="288"/>
      <c r="D132" s="230" t="n">
        <v>0</v>
      </c>
    </row>
    <row r="133" customFormat="false" ht="12.75" hidden="false" customHeight="true" outlineLevel="0" collapsed="false">
      <c r="A133" s="287" t="s">
        <v>227</v>
      </c>
      <c r="B133" s="288" t="s">
        <v>308</v>
      </c>
      <c r="C133" s="288"/>
      <c r="D133" s="230" t="n">
        <v>0</v>
      </c>
    </row>
    <row r="134" customFormat="false" ht="12.75" hidden="false" customHeight="true" outlineLevel="0" collapsed="false">
      <c r="A134" s="289" t="s">
        <v>288</v>
      </c>
      <c r="B134" s="289"/>
      <c r="C134" s="289"/>
      <c r="D134" s="230" t="n">
        <f aca="false">SUM(D131:D133)</f>
        <v>0</v>
      </c>
    </row>
    <row r="135" customFormat="false" ht="15" hidden="false" customHeight="false" outlineLevel="0" collapsed="false">
      <c r="A135" s="237"/>
      <c r="B135" s="237"/>
      <c r="C135" s="237"/>
      <c r="D135" s="258"/>
    </row>
    <row r="136" customFormat="false" ht="14.25" hidden="false" customHeight="true" outlineLevel="0" collapsed="false">
      <c r="A136" s="290" t="s">
        <v>351</v>
      </c>
      <c r="B136" s="290"/>
      <c r="C136" s="260" t="s">
        <v>327</v>
      </c>
      <c r="D136" s="262" t="n">
        <f aca="false">D26</f>
        <v>0</v>
      </c>
    </row>
    <row r="137" customFormat="false" ht="15" hidden="false" customHeight="false" outlineLevel="0" collapsed="false">
      <c r="A137" s="290"/>
      <c r="B137" s="290"/>
      <c r="C137" s="260" t="s">
        <v>352</v>
      </c>
      <c r="D137" s="262" t="n">
        <f aca="false">D81</f>
        <v>0</v>
      </c>
    </row>
    <row r="138" customFormat="false" ht="15" hidden="false" customHeight="false" outlineLevel="0" collapsed="false">
      <c r="A138" s="290"/>
      <c r="B138" s="290"/>
      <c r="C138" s="260" t="s">
        <v>329</v>
      </c>
      <c r="D138" s="262" t="n">
        <f aca="false">D95</f>
        <v>0</v>
      </c>
    </row>
    <row r="139" customFormat="false" ht="15" hidden="false" customHeight="false" outlineLevel="0" collapsed="false">
      <c r="A139" s="290"/>
      <c r="B139" s="290"/>
      <c r="C139" s="260" t="s">
        <v>353</v>
      </c>
      <c r="D139" s="262" t="n">
        <f aca="false">D127</f>
        <v>0</v>
      </c>
    </row>
    <row r="140" customFormat="false" ht="15" hidden="false" customHeight="false" outlineLevel="0" collapsed="false">
      <c r="A140" s="290"/>
      <c r="B140" s="290"/>
      <c r="C140" s="260" t="s">
        <v>354</v>
      </c>
      <c r="D140" s="262" t="n">
        <f aca="false">D134</f>
        <v>0</v>
      </c>
    </row>
    <row r="141" customFormat="false" ht="15" hidden="false" customHeight="false" outlineLevel="0" collapsed="false">
      <c r="A141" s="290"/>
      <c r="B141" s="290"/>
      <c r="C141" s="268" t="s">
        <v>330</v>
      </c>
      <c r="D141" s="262" t="n">
        <f aca="false">SUM(D136:D140)</f>
        <v>0</v>
      </c>
    </row>
    <row r="142" customFormat="false" ht="14.25" hidden="false" customHeight="true" outlineLevel="0" collapsed="false">
      <c r="A142" s="291" t="s">
        <v>355</v>
      </c>
      <c r="B142" s="291"/>
      <c r="C142" s="260" t="s">
        <v>327</v>
      </c>
      <c r="D142" s="262" t="n">
        <f aca="false">D136</f>
        <v>0</v>
      </c>
    </row>
    <row r="143" customFormat="false" ht="15" hidden="false" customHeight="false" outlineLevel="0" collapsed="false">
      <c r="A143" s="291"/>
      <c r="B143" s="291"/>
      <c r="C143" s="260" t="s">
        <v>352</v>
      </c>
      <c r="D143" s="262" t="n">
        <f aca="false">D137</f>
        <v>0</v>
      </c>
    </row>
    <row r="144" customFormat="false" ht="15" hidden="false" customHeight="false" outlineLevel="0" collapsed="false">
      <c r="A144" s="291"/>
      <c r="B144" s="291"/>
      <c r="C144" s="260" t="s">
        <v>329</v>
      </c>
      <c r="D144" s="262" t="n">
        <f aca="false">D138</f>
        <v>0</v>
      </c>
    </row>
    <row r="145" customFormat="false" ht="15" hidden="false" customHeight="false" outlineLevel="0" collapsed="false">
      <c r="A145" s="291"/>
      <c r="B145" s="291"/>
      <c r="C145" s="260" t="s">
        <v>353</v>
      </c>
      <c r="D145" s="262" t="n">
        <f aca="false">D139</f>
        <v>0</v>
      </c>
    </row>
    <row r="146" customFormat="false" ht="15" hidden="false" customHeight="false" outlineLevel="0" collapsed="false">
      <c r="A146" s="291"/>
      <c r="B146" s="291"/>
      <c r="C146" s="260" t="s">
        <v>354</v>
      </c>
      <c r="D146" s="262" t="n">
        <f aca="false">D140</f>
        <v>0</v>
      </c>
    </row>
    <row r="147" customFormat="false" ht="15" hidden="false" customHeight="false" outlineLevel="0" collapsed="false">
      <c r="A147" s="291"/>
      <c r="B147" s="291"/>
      <c r="C147" s="260" t="s">
        <v>356</v>
      </c>
      <c r="D147" s="262" t="n">
        <f aca="false">D153</f>
        <v>0</v>
      </c>
    </row>
    <row r="148" customFormat="false" ht="15" hidden="false" customHeight="false" outlineLevel="0" collapsed="false">
      <c r="A148" s="291"/>
      <c r="B148" s="291"/>
      <c r="C148" s="268" t="s">
        <v>330</v>
      </c>
      <c r="D148" s="292" t="n">
        <f aca="false">SUM(D142:D147)</f>
        <v>0</v>
      </c>
    </row>
    <row r="150" customFormat="false" ht="15" hidden="false" customHeight="false" outlineLevel="0" collapsed="false">
      <c r="A150" s="214" t="s">
        <v>357</v>
      </c>
      <c r="B150" s="214"/>
      <c r="C150" s="214"/>
      <c r="D150" s="214"/>
    </row>
    <row r="152" customFormat="false" ht="15" hidden="false" customHeight="false" outlineLevel="0" collapsed="false">
      <c r="A152" s="293" t="n">
        <v>6</v>
      </c>
      <c r="B152" s="294" t="s">
        <v>215</v>
      </c>
      <c r="C152" s="295" t="s">
        <v>274</v>
      </c>
      <c r="D152" s="295" t="s">
        <v>259</v>
      </c>
    </row>
    <row r="153" customFormat="false" ht="15" hidden="false" customHeight="false" outlineLevel="0" collapsed="false">
      <c r="A153" s="296" t="s">
        <v>221</v>
      </c>
      <c r="B153" s="297" t="s">
        <v>197</v>
      </c>
      <c r="C153" s="298" t="n">
        <v>0.05</v>
      </c>
      <c r="D153" s="299" t="n">
        <f aca="false">ROUND(D141*C153,2)</f>
        <v>0</v>
      </c>
    </row>
    <row r="154" customFormat="false" ht="15" hidden="false" customHeight="false" outlineLevel="0" collapsed="false">
      <c r="A154" s="296" t="s">
        <v>224</v>
      </c>
      <c r="B154" s="297" t="s">
        <v>199</v>
      </c>
      <c r="C154" s="300" t="n">
        <v>0.0679</v>
      </c>
      <c r="D154" s="299" t="n">
        <f aca="false">ROUND(D148*C154,2)</f>
        <v>0</v>
      </c>
    </row>
    <row r="155" customFormat="false" ht="13.5" hidden="false" customHeight="true" outlineLevel="0" collapsed="false">
      <c r="A155" s="301" t="s">
        <v>358</v>
      </c>
      <c r="B155" s="301"/>
      <c r="C155" s="301"/>
      <c r="D155" s="299" t="n">
        <f aca="false">D141+D153+D154</f>
        <v>0</v>
      </c>
    </row>
    <row r="156" customFormat="false" ht="13.5" hidden="false" customHeight="true" outlineLevel="0" collapsed="false">
      <c r="A156" s="301" t="s">
        <v>359</v>
      </c>
      <c r="B156" s="301"/>
      <c r="C156" s="301"/>
      <c r="D156" s="299" t="n">
        <f aca="false">ROUND(D155/(1-C157),2)</f>
        <v>0</v>
      </c>
    </row>
    <row r="157" customFormat="false" ht="15" hidden="false" customHeight="false" outlineLevel="0" collapsed="false">
      <c r="A157" s="296" t="s">
        <v>227</v>
      </c>
      <c r="B157" s="297" t="s">
        <v>198</v>
      </c>
      <c r="C157" s="298" t="n">
        <f aca="false">SUM(C158:C160)</f>
        <v>0.0765</v>
      </c>
      <c r="D157" s="299"/>
    </row>
    <row r="158" customFormat="false" ht="15" hidden="false" customHeight="false" outlineLevel="0" collapsed="false">
      <c r="A158" s="296"/>
      <c r="B158" s="297" t="s">
        <v>360</v>
      </c>
      <c r="C158" s="300" t="n">
        <v>0.0065</v>
      </c>
      <c r="D158" s="299" t="n">
        <f aca="false">ROUND($D$156*C158,2)</f>
        <v>0</v>
      </c>
    </row>
    <row r="159" customFormat="false" ht="15" hidden="false" customHeight="false" outlineLevel="0" collapsed="false">
      <c r="A159" s="296"/>
      <c r="B159" s="297" t="s">
        <v>361</v>
      </c>
      <c r="C159" s="300" t="n">
        <v>0.03</v>
      </c>
      <c r="D159" s="299" t="n">
        <f aca="false">ROUND($D$156*C159,2)</f>
        <v>0</v>
      </c>
    </row>
    <row r="160" customFormat="false" ht="15" hidden="false" customHeight="false" outlineLevel="0" collapsed="false">
      <c r="A160" s="296"/>
      <c r="B160" s="297" t="s">
        <v>362</v>
      </c>
      <c r="C160" s="300" t="n">
        <v>0.04</v>
      </c>
      <c r="D160" s="299" t="n">
        <f aca="false">ROUND($D$156*C160,2)</f>
        <v>0</v>
      </c>
    </row>
    <row r="161" customFormat="false" ht="24" hidden="false" customHeight="true" outlineLevel="0" collapsed="false">
      <c r="A161" s="293" t="s">
        <v>288</v>
      </c>
      <c r="B161" s="293"/>
      <c r="C161" s="302"/>
      <c r="D161" s="299" t="n">
        <f aca="false">SUM(D158:D160)+D153+D154</f>
        <v>0</v>
      </c>
    </row>
    <row r="162" customFormat="false" ht="34.5" hidden="false" customHeight="true" outlineLevel="0" collapsed="false">
      <c r="A162" s="317" t="s">
        <v>363</v>
      </c>
      <c r="B162" s="317"/>
      <c r="C162" s="317"/>
      <c r="D162" s="317"/>
    </row>
    <row r="164" customFormat="false" ht="15" hidden="false" customHeight="false" outlineLevel="0" collapsed="false">
      <c r="A164" s="214" t="s">
        <v>364</v>
      </c>
      <c r="B164" s="214"/>
      <c r="C164" s="214"/>
      <c r="D164" s="214"/>
    </row>
    <row r="166" customFormat="false" ht="13.5" hidden="false" customHeight="true" outlineLevel="0" collapsed="false">
      <c r="A166" s="293"/>
      <c r="B166" s="293" t="s">
        <v>365</v>
      </c>
      <c r="C166" s="293"/>
      <c r="D166" s="295" t="s">
        <v>259</v>
      </c>
    </row>
    <row r="167" customFormat="false" ht="13.5" hidden="false" customHeight="true" outlineLevel="0" collapsed="false">
      <c r="A167" s="304" t="s">
        <v>221</v>
      </c>
      <c r="B167" s="305" t="s">
        <v>256</v>
      </c>
      <c r="C167" s="305"/>
      <c r="D167" s="299" t="n">
        <f aca="false">D136</f>
        <v>0</v>
      </c>
    </row>
    <row r="168" customFormat="false" ht="13.5" hidden="false" customHeight="true" outlineLevel="0" collapsed="false">
      <c r="A168" s="304" t="s">
        <v>224</v>
      </c>
      <c r="B168" s="305" t="s">
        <v>268</v>
      </c>
      <c r="C168" s="305"/>
      <c r="D168" s="299" t="n">
        <f aca="false">D137</f>
        <v>0</v>
      </c>
    </row>
    <row r="169" customFormat="false" ht="13.5" hidden="false" customHeight="true" outlineLevel="0" collapsed="false">
      <c r="A169" s="304" t="s">
        <v>227</v>
      </c>
      <c r="B169" s="305" t="s">
        <v>317</v>
      </c>
      <c r="C169" s="305"/>
      <c r="D169" s="299" t="n">
        <f aca="false">D138</f>
        <v>0</v>
      </c>
    </row>
    <row r="170" customFormat="false" ht="13.5" hidden="false" customHeight="true" outlineLevel="0" collapsed="false">
      <c r="A170" s="304" t="s">
        <v>229</v>
      </c>
      <c r="B170" s="305" t="s">
        <v>332</v>
      </c>
      <c r="C170" s="305"/>
      <c r="D170" s="299" t="n">
        <f aca="false">D139</f>
        <v>0</v>
      </c>
    </row>
    <row r="171" customFormat="false" ht="13.5" hidden="false" customHeight="true" outlineLevel="0" collapsed="false">
      <c r="A171" s="304" t="s">
        <v>232</v>
      </c>
      <c r="B171" s="305" t="s">
        <v>348</v>
      </c>
      <c r="C171" s="305"/>
      <c r="D171" s="299" t="n">
        <f aca="false">D140</f>
        <v>0</v>
      </c>
    </row>
    <row r="172" customFormat="false" ht="13.5" hidden="false" customHeight="true" outlineLevel="0" collapsed="false">
      <c r="A172" s="293" t="s">
        <v>366</v>
      </c>
      <c r="B172" s="293"/>
      <c r="C172" s="293"/>
      <c r="D172" s="299" t="n">
        <f aca="false">SUM(D167:D171)</f>
        <v>0</v>
      </c>
    </row>
    <row r="173" customFormat="false" ht="13.5" hidden="false" customHeight="true" outlineLevel="0" collapsed="false">
      <c r="A173" s="304" t="s">
        <v>234</v>
      </c>
      <c r="B173" s="305" t="s">
        <v>367</v>
      </c>
      <c r="C173" s="305"/>
      <c r="D173" s="299" t="n">
        <f aca="false">D161</f>
        <v>0</v>
      </c>
    </row>
    <row r="174" customFormat="false" ht="13.5" hidden="false" customHeight="true" outlineLevel="0" collapsed="false">
      <c r="A174" s="306" t="s">
        <v>368</v>
      </c>
      <c r="B174" s="306"/>
      <c r="C174" s="306"/>
      <c r="D174" s="307" t="n">
        <f aca="false">D172+D173</f>
        <v>0</v>
      </c>
      <c r="H174" s="319"/>
      <c r="I174" s="319"/>
    </row>
    <row r="175" customFormat="false" ht="15" hidden="false" customHeight="false" outlineLevel="0" collapsed="false">
      <c r="A175" s="308"/>
      <c r="B175" s="308"/>
      <c r="C175" s="308"/>
      <c r="D175" s="308"/>
    </row>
    <row r="176" customFormat="false" ht="15.75" hidden="false" customHeight="true" outlineLevel="0" collapsed="false">
      <c r="A176" s="308"/>
      <c r="B176" s="308"/>
      <c r="C176" s="308"/>
      <c r="D176" s="308"/>
    </row>
    <row r="177" customFormat="false" ht="12.75" hidden="false" customHeight="true" outlineLevel="0" collapsed="false">
      <c r="A177" s="309" t="s">
        <v>369</v>
      </c>
      <c r="B177" s="309"/>
      <c r="C177" s="309"/>
      <c r="D177" s="309"/>
    </row>
    <row r="178" customFormat="false" ht="15" hidden="false" customHeight="false" outlineLevel="0" collapsed="false">
      <c r="A178" s="309"/>
      <c r="B178" s="309"/>
      <c r="C178" s="309"/>
      <c r="D178" s="309"/>
    </row>
    <row r="179" customFormat="false" ht="15" hidden="false" customHeight="false" outlineLevel="0" collapsed="false">
      <c r="A179" s="309"/>
      <c r="B179" s="309"/>
      <c r="C179" s="309"/>
      <c r="D179" s="309"/>
    </row>
    <row r="180" customFormat="false" ht="33" hidden="false" customHeight="true" outlineLevel="0" collapsed="false">
      <c r="A180" s="310" t="s">
        <v>388</v>
      </c>
      <c r="B180" s="310"/>
      <c r="C180" s="310"/>
      <c r="D180" s="310"/>
    </row>
    <row r="181" customFormat="false" ht="21" hidden="false" customHeight="true" outlineLevel="0" collapsed="false">
      <c r="A181" s="311" t="s">
        <v>371</v>
      </c>
      <c r="B181" s="311"/>
      <c r="C181" s="311"/>
      <c r="D181" s="311"/>
    </row>
    <row r="184" customFormat="false" ht="15" hidden="false" customHeight="false" outlineLevel="0" collapsed="false">
      <c r="A184" s="312" t="s">
        <v>372</v>
      </c>
      <c r="B184" s="312"/>
      <c r="C184" s="312"/>
      <c r="D184" s="312"/>
    </row>
    <row r="185" customFormat="false" ht="15" hidden="false" customHeight="false" outlineLevel="0" collapsed="false">
      <c r="A185" s="312" t="s">
        <v>373</v>
      </c>
      <c r="B185" s="312"/>
      <c r="C185" s="312"/>
      <c r="D185" s="312"/>
    </row>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3">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A26:C26"/>
    <mergeCell ref="A27:D27"/>
    <mergeCell ref="A29:D29"/>
    <mergeCell ref="A31:B32"/>
    <mergeCell ref="A34:D34"/>
    <mergeCell ref="A40:C40"/>
    <mergeCell ref="A41:D41"/>
    <mergeCell ref="A43:B45"/>
    <mergeCell ref="A47:D47"/>
    <mergeCell ref="A58:B58"/>
    <mergeCell ref="A59:D59"/>
    <mergeCell ref="A60:D60"/>
    <mergeCell ref="A62:D62"/>
    <mergeCell ref="B63:C63"/>
    <mergeCell ref="B64:C64"/>
    <mergeCell ref="B65:C65"/>
    <mergeCell ref="B66:C66"/>
    <mergeCell ref="B67:C67"/>
    <mergeCell ref="B68:C68"/>
    <mergeCell ref="B69:C69"/>
    <mergeCell ref="B70:C70"/>
    <mergeCell ref="B71:C71"/>
    <mergeCell ref="B72:C72"/>
    <mergeCell ref="A73:C73"/>
    <mergeCell ref="A74:D74"/>
    <mergeCell ref="A76:D76"/>
    <mergeCell ref="B77:C77"/>
    <mergeCell ref="B78:C78"/>
    <mergeCell ref="B79:C79"/>
    <mergeCell ref="B80:C80"/>
    <mergeCell ref="A81:C81"/>
    <mergeCell ref="A83:B85"/>
    <mergeCell ref="A87:D87"/>
    <mergeCell ref="A95:C95"/>
    <mergeCell ref="A96:D96"/>
    <mergeCell ref="A98:B102"/>
    <mergeCell ref="A104:D104"/>
    <mergeCell ref="A105:D105"/>
    <mergeCell ref="A113:B113"/>
    <mergeCell ref="A114:D114"/>
    <mergeCell ref="A116:D116"/>
    <mergeCell ref="A120:C120"/>
    <mergeCell ref="A122:D122"/>
    <mergeCell ref="A127:C127"/>
    <mergeCell ref="A129:D129"/>
    <mergeCell ref="B130:C130"/>
    <mergeCell ref="B131:C131"/>
    <mergeCell ref="B132:C132"/>
    <mergeCell ref="B133:C133"/>
    <mergeCell ref="A134:C134"/>
    <mergeCell ref="A136:B141"/>
    <mergeCell ref="A142:B148"/>
    <mergeCell ref="A150:D150"/>
    <mergeCell ref="A155:C155"/>
    <mergeCell ref="A156:C156"/>
    <mergeCell ref="A161:B161"/>
    <mergeCell ref="A162:D162"/>
    <mergeCell ref="A164:D164"/>
    <mergeCell ref="B166:C166"/>
    <mergeCell ref="B167:C167"/>
    <mergeCell ref="B168:C168"/>
    <mergeCell ref="B169:C169"/>
    <mergeCell ref="B170:C170"/>
    <mergeCell ref="B171:C171"/>
    <mergeCell ref="A172:C172"/>
    <mergeCell ref="B173:C173"/>
    <mergeCell ref="A174:C174"/>
    <mergeCell ref="A177:D179"/>
    <mergeCell ref="A180:D180"/>
    <mergeCell ref="A181:D181"/>
    <mergeCell ref="A184:D184"/>
    <mergeCell ref="A185:D185"/>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L1048576"/>
  <sheetViews>
    <sheetView showFormulas="false" showGridLines="true" showRowColHeaders="true" showZeros="true" rightToLeft="false" tabSelected="false" showOutlineSymbols="true" defaultGridColor="true" view="normal" topLeftCell="A61" colorId="64" zoomScale="100" zoomScaleNormal="100" zoomScalePageLayoutView="100" workbookViewId="0">
      <selection pane="topLeft" activeCell="R72" activeCellId="0" sqref="R72"/>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0.17"/>
    <col collapsed="false" customWidth="true" hidden="true" outlineLevel="0" max="6" min="6" style="210" width="15.06"/>
    <col collapsed="false" customWidth="true" hidden="true" outlineLevel="0" max="7" min="7" style="210" width="11.54"/>
    <col collapsed="false" customWidth="true" hidden="true" outlineLevel="0" max="8" min="8" style="210" width="18.36"/>
    <col collapsed="false" customWidth="true" hidden="true" outlineLevel="0" max="9" min="9" style="210" width="7.09"/>
    <col collapsed="false" customWidth="true" hidden="true" outlineLevel="0" max="10" min="10" style="210" width="13.75"/>
    <col collapsed="false" customWidth="true" hidden="true" outlineLevel="0" max="11" min="11" style="210" width="14.74"/>
    <col collapsed="false" customWidth="true" hidden="true" outlineLevel="0" max="12" min="12" style="210" width="13.63"/>
    <col collapsed="false" customWidth="false" hidden="false" outlineLevel="0" max="1024" min="13"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46179</v>
      </c>
      <c r="D8" s="219"/>
    </row>
    <row r="9" customFormat="false" ht="15" hidden="false" customHeight="false" outlineLevel="0" collapsed="false">
      <c r="A9" s="216" t="s">
        <v>229</v>
      </c>
      <c r="B9" s="217" t="s">
        <v>230</v>
      </c>
      <c r="C9" s="218" t="s">
        <v>231</v>
      </c>
      <c r="D9" s="218"/>
      <c r="K9" s="210" t="s">
        <v>395</v>
      </c>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425</v>
      </c>
      <c r="D11" s="222"/>
      <c r="J11" s="210" t="s">
        <v>397</v>
      </c>
      <c r="K11" s="210" t="s">
        <v>398</v>
      </c>
      <c r="L11" s="210" t="n">
        <f aca="false">15*7</f>
        <v>105</v>
      </c>
    </row>
    <row r="12" customFormat="false" ht="15" hidden="false" customHeight="false" outlineLevel="0" collapsed="false">
      <c r="A12" s="216" t="s">
        <v>237</v>
      </c>
      <c r="B12" s="220" t="s">
        <v>238</v>
      </c>
      <c r="C12" s="218" t="s">
        <v>239</v>
      </c>
      <c r="D12" s="218"/>
      <c r="J12" s="210" t="s">
        <v>399</v>
      </c>
      <c r="K12" s="210" t="s">
        <v>400</v>
      </c>
      <c r="L12" s="210" t="n">
        <f aca="false">16*7</f>
        <v>112</v>
      </c>
    </row>
    <row r="13" customFormat="false" ht="15" hidden="false" customHeight="false" outlineLevel="0" collapsed="false">
      <c r="A13" s="216" t="s">
        <v>240</v>
      </c>
      <c r="B13" s="217" t="s">
        <v>241</v>
      </c>
      <c r="C13" s="218" t="s">
        <v>426</v>
      </c>
      <c r="D13" s="218"/>
      <c r="J13" s="210" t="s">
        <v>401</v>
      </c>
      <c r="K13" s="210" t="s">
        <v>402</v>
      </c>
      <c r="L13" s="210" t="n">
        <f aca="false">17*7</f>
        <v>119</v>
      </c>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180</v>
      </c>
      <c r="H23" s="210" t="s">
        <v>427</v>
      </c>
      <c r="I23" s="211"/>
    </row>
    <row r="24" customFormat="false" ht="12.75" hidden="false" customHeight="true" outlineLevel="0" collapsed="false">
      <c r="A24" s="228" t="s">
        <v>221</v>
      </c>
      <c r="B24" s="229" t="s">
        <v>260</v>
      </c>
      <c r="C24" s="229"/>
      <c r="D24" s="230" t="n">
        <v>0</v>
      </c>
      <c r="F24" s="231" t="n">
        <f aca="false">C14/220</f>
        <v>0</v>
      </c>
      <c r="G24" s="232" t="n">
        <f aca="false">F24*G23</f>
        <v>0</v>
      </c>
      <c r="H24" s="313" t="s">
        <v>404</v>
      </c>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28" t="s">
        <v>227</v>
      </c>
      <c r="B26" s="229" t="s">
        <v>416</v>
      </c>
      <c r="C26" s="252" t="n">
        <v>0.4</v>
      </c>
      <c r="D26" s="230" t="n">
        <f aca="false">D24*C26</f>
        <v>0</v>
      </c>
      <c r="F26" s="231" t="e">
        <f aca="false">(D24+D26+#ref!)/180</f>
        <v>#NAME?</v>
      </c>
      <c r="G26" s="313"/>
      <c r="H26" s="313"/>
      <c r="I26" s="313"/>
    </row>
    <row r="27" customFormat="false" ht="12.75" hidden="false" customHeight="true" outlineLevel="0" collapsed="false">
      <c r="A27" s="228" t="s">
        <v>229</v>
      </c>
      <c r="B27" s="229" t="s">
        <v>428</v>
      </c>
      <c r="C27" s="229"/>
      <c r="D27" s="230" t="n">
        <f aca="false">((D24+D26)/200*1.5*50)</f>
        <v>0</v>
      </c>
      <c r="G27" s="313"/>
      <c r="H27" s="313"/>
      <c r="I27" s="313"/>
    </row>
    <row r="28" customFormat="false" ht="12.75" hidden="false" customHeight="true" outlineLevel="0" collapsed="false">
      <c r="A28" s="228" t="s">
        <v>232</v>
      </c>
      <c r="B28" s="229" t="s">
        <v>429</v>
      </c>
      <c r="C28" s="229"/>
      <c r="D28" s="230" t="n">
        <f aca="false">((D24+D26)/200*2*30)</f>
        <v>0</v>
      </c>
      <c r="G28" s="313"/>
      <c r="H28" s="313"/>
      <c r="I28" s="313"/>
    </row>
    <row r="29" customFormat="false" ht="12.75" hidden="false" customHeight="true" outlineLevel="0" collapsed="false">
      <c r="A29" s="216" t="s">
        <v>41</v>
      </c>
      <c r="B29" s="216"/>
      <c r="C29" s="216"/>
      <c r="D29" s="234" t="n">
        <f aca="false">SUM(D24:D28)</f>
        <v>0</v>
      </c>
    </row>
    <row r="30" customFormat="false" ht="35.05" hidden="false" customHeight="true" outlineLevel="0" collapsed="false">
      <c r="A30" s="324" t="s">
        <v>430</v>
      </c>
      <c r="B30" s="324"/>
      <c r="C30" s="324"/>
      <c r="D30" s="324"/>
    </row>
    <row r="31" customFormat="false" ht="35.05" hidden="false" customHeight="true" outlineLevel="0" collapsed="false">
      <c r="A31" s="315" t="s">
        <v>431</v>
      </c>
      <c r="B31" s="315"/>
      <c r="C31" s="315"/>
      <c r="D31" s="315"/>
    </row>
    <row r="32" customFormat="false" ht="36.55" hidden="false" customHeight="true" outlineLevel="0" collapsed="false">
      <c r="A32" s="325" t="s">
        <v>432</v>
      </c>
      <c r="B32" s="325"/>
      <c r="C32" s="325"/>
      <c r="D32" s="325"/>
    </row>
    <row r="33" customFormat="false" ht="35.05" hidden="false" customHeight="true" outlineLevel="0" collapsed="false">
      <c r="A33" s="315" t="s">
        <v>433</v>
      </c>
      <c r="B33" s="315"/>
      <c r="C33" s="315"/>
      <c r="D33" s="315"/>
    </row>
    <row r="34" customFormat="false" ht="15" hidden="false" customHeight="false" outlineLevel="0" collapsed="false">
      <c r="A34" s="237"/>
      <c r="B34" s="237"/>
      <c r="C34" s="237"/>
      <c r="D34" s="238"/>
    </row>
    <row r="35" customFormat="false" ht="15" hidden="false" customHeight="false" outlineLevel="0" collapsed="false">
      <c r="A35" s="224" t="s">
        <v>268</v>
      </c>
      <c r="B35" s="224"/>
      <c r="C35" s="224"/>
      <c r="D35" s="224"/>
    </row>
    <row r="36" customFormat="false" ht="15" hidden="false" customHeight="false" outlineLevel="0" collapsed="false">
      <c r="A36" s="237"/>
      <c r="B36" s="237"/>
      <c r="C36" s="237"/>
      <c r="D36" s="238"/>
    </row>
    <row r="37" customFormat="false" ht="15" hidden="false" customHeight="false" outlineLevel="0" collapsed="false">
      <c r="A37" s="239" t="s">
        <v>269</v>
      </c>
      <c r="B37" s="239"/>
      <c r="C37" s="240" t="s">
        <v>270</v>
      </c>
      <c r="D37" s="241" t="n">
        <f aca="false">D29</f>
        <v>0</v>
      </c>
    </row>
    <row r="38" customFormat="false" ht="15" hidden="false" customHeight="false" outlineLevel="0" collapsed="false">
      <c r="A38" s="239"/>
      <c r="B38" s="239"/>
      <c r="C38" s="240" t="s">
        <v>64</v>
      </c>
      <c r="D38" s="242" t="n">
        <f aca="false">SUM(D37)</f>
        <v>0</v>
      </c>
    </row>
    <row r="39" customFormat="false" ht="15" hidden="false" customHeight="false" outlineLevel="0" collapsed="false">
      <c r="A39" s="91"/>
      <c r="B39" s="243"/>
      <c r="C39" s="243"/>
      <c r="D39" s="243"/>
    </row>
    <row r="40" customFormat="false" ht="15" hidden="false" customHeight="false" outlineLevel="0" collapsed="false">
      <c r="A40" s="244" t="s">
        <v>271</v>
      </c>
      <c r="B40" s="244"/>
      <c r="C40" s="244"/>
      <c r="D40" s="244"/>
    </row>
    <row r="41" customFormat="false" ht="15" hidden="false" customHeight="false" outlineLevel="0" collapsed="false">
      <c r="A41" s="243"/>
      <c r="B41" s="243"/>
      <c r="C41" s="243"/>
      <c r="D41" s="243"/>
    </row>
    <row r="42" customFormat="false" ht="15" hidden="false" customHeight="false" outlineLevel="0" collapsed="false">
      <c r="A42" s="216" t="s">
        <v>272</v>
      </c>
      <c r="B42" s="245" t="s">
        <v>273</v>
      </c>
      <c r="C42" s="216" t="s">
        <v>274</v>
      </c>
      <c r="D42" s="216" t="s">
        <v>259</v>
      </c>
    </row>
    <row r="43" customFormat="false" ht="15" hidden="false" customHeight="false" outlineLevel="0" collapsed="false">
      <c r="A43" s="228" t="s">
        <v>221</v>
      </c>
      <c r="B43" s="217" t="s">
        <v>275</v>
      </c>
      <c r="C43" s="246" t="n">
        <v>0.08333</v>
      </c>
      <c r="D43" s="230" t="n">
        <f aca="false">ROUND($D$38*C43,2)</f>
        <v>0</v>
      </c>
    </row>
    <row r="44" customFormat="false" ht="15" hidden="false" customHeight="false" outlineLevel="0" collapsed="false">
      <c r="A44" s="228" t="s">
        <v>224</v>
      </c>
      <c r="B44" s="217" t="s">
        <v>50</v>
      </c>
      <c r="C44" s="246" t="n">
        <v>0.08333</v>
      </c>
      <c r="D44" s="230" t="n">
        <f aca="false">ROUND($D$38*C44,2)</f>
        <v>0</v>
      </c>
    </row>
    <row r="45" customFormat="false" ht="15" hidden="false" customHeight="false" outlineLevel="0" collapsed="false">
      <c r="A45" s="228" t="s">
        <v>227</v>
      </c>
      <c r="B45" s="217" t="s">
        <v>276</v>
      </c>
      <c r="C45" s="247" t="n">
        <v>0.027778</v>
      </c>
      <c r="D45" s="230" t="n">
        <f aca="false">ROUND($D$38*C45,2)</f>
        <v>0</v>
      </c>
    </row>
    <row r="46" customFormat="false" ht="12.75" hidden="false" customHeight="true" outlineLevel="0" collapsed="false">
      <c r="A46" s="248" t="s">
        <v>41</v>
      </c>
      <c r="B46" s="248"/>
      <c r="C46" s="248"/>
      <c r="D46" s="234" t="n">
        <f aca="false">SUM(D43:D45)</f>
        <v>0</v>
      </c>
    </row>
    <row r="47" customFormat="false" ht="44.25" hidden="false" customHeight="true" outlineLevel="0" collapsed="false">
      <c r="A47" s="229" t="s">
        <v>277</v>
      </c>
      <c r="B47" s="229"/>
      <c r="C47" s="229"/>
      <c r="D47" s="229"/>
    </row>
    <row r="48" customFormat="false" ht="15" hidden="false" customHeight="false" outlineLevel="0" collapsed="false">
      <c r="A48" s="237"/>
      <c r="B48" s="237"/>
      <c r="C48" s="237"/>
      <c r="D48" s="249"/>
    </row>
    <row r="49" customFormat="false" ht="15" hidden="false" customHeight="false" outlineLevel="0" collapsed="false">
      <c r="A49" s="239" t="s">
        <v>278</v>
      </c>
      <c r="B49" s="239"/>
      <c r="C49" s="240" t="s">
        <v>270</v>
      </c>
      <c r="D49" s="241" t="n">
        <f aca="false">D29</f>
        <v>0</v>
      </c>
    </row>
    <row r="50" customFormat="false" ht="15" hidden="false" customHeight="false" outlineLevel="0" collapsed="false">
      <c r="A50" s="239"/>
      <c r="B50" s="239"/>
      <c r="C50" s="240" t="s">
        <v>279</v>
      </c>
      <c r="D50" s="242" t="n">
        <f aca="false">D46</f>
        <v>0</v>
      </c>
    </row>
    <row r="51" customFormat="false" ht="15" hidden="false" customHeight="false" outlineLevel="0" collapsed="false">
      <c r="A51" s="239"/>
      <c r="B51" s="239"/>
      <c r="C51" s="240" t="s">
        <v>64</v>
      </c>
      <c r="D51" s="242" t="n">
        <f aca="false">SUM(D49:D50)</f>
        <v>0</v>
      </c>
    </row>
    <row r="52" customFormat="false" ht="15" hidden="false" customHeight="false" outlineLevel="0" collapsed="false">
      <c r="A52" s="243"/>
      <c r="B52" s="243"/>
      <c r="C52" s="243"/>
      <c r="D52" s="243"/>
    </row>
    <row r="53" customFormat="false" ht="26.25" hidden="false" customHeight="true" outlineLevel="0" collapsed="false">
      <c r="A53" s="250" t="s">
        <v>280</v>
      </c>
      <c r="B53" s="250"/>
      <c r="C53" s="250"/>
      <c r="D53" s="250"/>
    </row>
    <row r="54" customFormat="false" ht="11.25" hidden="false" customHeight="true" outlineLevel="0" collapsed="false">
      <c r="A54" s="243"/>
      <c r="B54" s="243"/>
      <c r="C54" s="243"/>
      <c r="D54" s="243"/>
    </row>
    <row r="55" customFormat="false" ht="15" hidden="false" customHeight="false" outlineLevel="0" collapsed="false">
      <c r="A55" s="216" t="s">
        <v>281</v>
      </c>
      <c r="B55" s="216" t="s">
        <v>282</v>
      </c>
      <c r="C55" s="216" t="s">
        <v>274</v>
      </c>
      <c r="D55" s="216" t="s">
        <v>259</v>
      </c>
    </row>
    <row r="56" customFormat="false" ht="15" hidden="false" customHeight="false" outlineLevel="0" collapsed="false">
      <c r="A56" s="228" t="s">
        <v>221</v>
      </c>
      <c r="B56" s="217" t="s">
        <v>283</v>
      </c>
      <c r="C56" s="251" t="n">
        <v>0.2</v>
      </c>
      <c r="D56" s="230" t="n">
        <f aca="false">D51*C56</f>
        <v>0</v>
      </c>
    </row>
    <row r="57" customFormat="false" ht="14.25" hidden="false" customHeight="true" outlineLevel="0" collapsed="false">
      <c r="A57" s="228" t="s">
        <v>224</v>
      </c>
      <c r="B57" s="217" t="s">
        <v>284</v>
      </c>
      <c r="C57" s="251" t="n">
        <v>0.025</v>
      </c>
      <c r="D57" s="230" t="n">
        <f aca="false">D51*C57</f>
        <v>0</v>
      </c>
    </row>
    <row r="58" customFormat="false" ht="15" hidden="false" customHeight="false" outlineLevel="0" collapsed="false">
      <c r="A58" s="228" t="s">
        <v>227</v>
      </c>
      <c r="B58" s="217" t="s">
        <v>285</v>
      </c>
      <c r="C58" s="251" t="n">
        <v>0.06</v>
      </c>
      <c r="D58" s="230" t="n">
        <f aca="false">D51*C58</f>
        <v>0</v>
      </c>
    </row>
    <row r="59" customFormat="false" ht="15" hidden="false" customHeight="false" outlineLevel="0" collapsed="false">
      <c r="A59" s="228" t="s">
        <v>229</v>
      </c>
      <c r="B59" s="217" t="s">
        <v>286</v>
      </c>
      <c r="C59" s="251" t="n">
        <v>0.015</v>
      </c>
      <c r="D59" s="230" t="n">
        <f aca="false">D51*C59</f>
        <v>0</v>
      </c>
    </row>
    <row r="60" customFormat="false" ht="15" hidden="false" customHeight="false" outlineLevel="0" collapsed="false">
      <c r="A60" s="228" t="s">
        <v>232</v>
      </c>
      <c r="B60" s="217" t="s">
        <v>287</v>
      </c>
      <c r="C60" s="251" t="n">
        <v>0.01</v>
      </c>
      <c r="D60" s="230" t="n">
        <f aca="false">D51*C60</f>
        <v>0</v>
      </c>
    </row>
    <row r="61" customFormat="false" ht="15" hidden="false" customHeight="false" outlineLevel="0" collapsed="false">
      <c r="A61" s="228" t="s">
        <v>234</v>
      </c>
      <c r="B61" s="217" t="s">
        <v>61</v>
      </c>
      <c r="C61" s="251" t="n">
        <v>0.006</v>
      </c>
      <c r="D61" s="230" t="n">
        <f aca="false">D51*C61</f>
        <v>0</v>
      </c>
    </row>
    <row r="62" customFormat="false" ht="15" hidden="false" customHeight="false" outlineLevel="0" collapsed="false">
      <c r="A62" s="228" t="s">
        <v>237</v>
      </c>
      <c r="B62" s="217" t="s">
        <v>62</v>
      </c>
      <c r="C62" s="251" t="n">
        <v>0.002</v>
      </c>
      <c r="D62" s="230" t="n">
        <f aca="false">D51*C62</f>
        <v>0</v>
      </c>
    </row>
    <row r="63" customFormat="false" ht="15" hidden="false" customHeight="false" outlineLevel="0" collapsed="false">
      <c r="A63" s="228" t="s">
        <v>240</v>
      </c>
      <c r="B63" s="217" t="s">
        <v>63</v>
      </c>
      <c r="C63" s="251" t="n">
        <v>0.08</v>
      </c>
      <c r="D63" s="230" t="n">
        <f aca="false">D51*C63</f>
        <v>0</v>
      </c>
    </row>
    <row r="64" customFormat="false" ht="12.75" hidden="false" customHeight="true" outlineLevel="0" collapsed="false">
      <c r="A64" s="248" t="s">
        <v>288</v>
      </c>
      <c r="B64" s="248"/>
      <c r="C64" s="252" t="n">
        <f aca="false">SUM(C56:C63)</f>
        <v>0.398</v>
      </c>
      <c r="D64" s="234" t="n">
        <f aca="false">SUM(D56:D63)</f>
        <v>0</v>
      </c>
    </row>
    <row r="65" customFormat="false" ht="15" hidden="false" customHeight="false" outlineLevel="0" collapsed="false">
      <c r="A65" s="253" t="s">
        <v>289</v>
      </c>
      <c r="B65" s="253"/>
      <c r="C65" s="253"/>
      <c r="D65" s="253"/>
    </row>
    <row r="66" customFormat="false" ht="23.25" hidden="false" customHeight="true" outlineLevel="0" collapsed="false">
      <c r="A66" s="229" t="s">
        <v>290</v>
      </c>
      <c r="B66" s="229"/>
      <c r="C66" s="229"/>
      <c r="D66" s="229"/>
    </row>
    <row r="68" customFormat="false" ht="15" hidden="false" customHeight="false" outlineLevel="0" collapsed="false">
      <c r="A68" s="254" t="s">
        <v>291</v>
      </c>
      <c r="B68" s="254"/>
      <c r="C68" s="254"/>
      <c r="D68" s="254"/>
    </row>
    <row r="69" customFormat="false" ht="12.75" hidden="false" customHeight="true" outlineLevel="0" collapsed="false">
      <c r="A69" s="216" t="s">
        <v>292</v>
      </c>
      <c r="B69" s="216" t="s">
        <v>293</v>
      </c>
      <c r="C69" s="216"/>
      <c r="D69" s="216" t="s">
        <v>259</v>
      </c>
    </row>
    <row r="70" customFormat="false" ht="12.75" hidden="false" customHeight="true" outlineLevel="0" collapsed="false">
      <c r="A70" s="228" t="s">
        <v>294</v>
      </c>
      <c r="B70" s="229" t="s">
        <v>295</v>
      </c>
      <c r="C70" s="229"/>
      <c r="D70" s="230" t="n">
        <v>0</v>
      </c>
    </row>
    <row r="71" customFormat="false" ht="12.75" hidden="false" customHeight="true" outlineLevel="0" collapsed="false">
      <c r="A71" s="228" t="s">
        <v>296</v>
      </c>
      <c r="B71" s="229" t="s">
        <v>297</v>
      </c>
      <c r="C71" s="229"/>
      <c r="D71" s="230" t="n">
        <f aca="false">D70*0.06</f>
        <v>0</v>
      </c>
    </row>
    <row r="72" customFormat="false" ht="12.75" hidden="false" customHeight="true" outlineLevel="0" collapsed="false">
      <c r="A72" s="228" t="s">
        <v>298</v>
      </c>
      <c r="B72" s="229" t="s">
        <v>299</v>
      </c>
      <c r="C72" s="229"/>
      <c r="D72" s="234" t="n">
        <f aca="false">D70-D71</f>
        <v>0</v>
      </c>
    </row>
    <row r="73" customFormat="false" ht="12.75" hidden="false" customHeight="true" outlineLevel="0" collapsed="false">
      <c r="A73" s="228" t="s">
        <v>300</v>
      </c>
      <c r="B73" s="229" t="s">
        <v>301</v>
      </c>
      <c r="C73" s="229"/>
      <c r="D73" s="230" t="n">
        <v>0</v>
      </c>
    </row>
    <row r="74" customFormat="false" ht="12.75" hidden="false" customHeight="true" outlineLevel="0" collapsed="false">
      <c r="A74" s="228" t="s">
        <v>302</v>
      </c>
      <c r="B74" s="229" t="s">
        <v>303</v>
      </c>
      <c r="C74" s="229"/>
      <c r="D74" s="230" t="n">
        <f aca="false">D73*0.05</f>
        <v>0</v>
      </c>
    </row>
    <row r="75" customFormat="false" ht="12.75" hidden="false" customHeight="true" outlineLevel="0" collapsed="false">
      <c r="A75" s="228" t="s">
        <v>304</v>
      </c>
      <c r="B75" s="229" t="s">
        <v>305</v>
      </c>
      <c r="C75" s="229"/>
      <c r="D75" s="234" t="n">
        <f aca="false">D73-D74</f>
        <v>0</v>
      </c>
    </row>
    <row r="76" customFormat="false" ht="12.75" hidden="false" customHeight="true" outlineLevel="0" collapsed="false">
      <c r="A76" s="255" t="s">
        <v>227</v>
      </c>
      <c r="B76" s="256" t="s">
        <v>306</v>
      </c>
      <c r="C76" s="256"/>
      <c r="D76" s="234" t="n">
        <v>0</v>
      </c>
    </row>
    <row r="77" customFormat="false" ht="12.75" hidden="false" customHeight="true" outlineLevel="0" collapsed="false">
      <c r="A77" s="255" t="s">
        <v>229</v>
      </c>
      <c r="B77" s="256" t="s">
        <v>307</v>
      </c>
      <c r="C77" s="256"/>
      <c r="D77" s="230" t="n">
        <v>0</v>
      </c>
    </row>
    <row r="78" customFormat="false" ht="12.75" hidden="false" customHeight="true" outlineLevel="0" collapsed="false">
      <c r="A78" s="255" t="s">
        <v>232</v>
      </c>
      <c r="B78" s="256" t="s">
        <v>308</v>
      </c>
      <c r="C78" s="256"/>
      <c r="D78" s="230"/>
    </row>
    <row r="79" customFormat="false" ht="12.75" hidden="false" customHeight="true" outlineLevel="0" collapsed="false">
      <c r="A79" s="248" t="s">
        <v>41</v>
      </c>
      <c r="B79" s="248"/>
      <c r="C79" s="248"/>
      <c r="D79" s="234" t="n">
        <f aca="false">D72+D75+D76+D77</f>
        <v>0</v>
      </c>
    </row>
    <row r="80" customFormat="false" ht="105.95" hidden="false" customHeight="true" outlineLevel="0" collapsed="false">
      <c r="A80" s="257" t="s">
        <v>434</v>
      </c>
      <c r="B80" s="257"/>
      <c r="C80" s="257"/>
      <c r="D80" s="257"/>
    </row>
    <row r="82" customFormat="false" ht="15" hidden="false" customHeight="false" outlineLevel="0" collapsed="false">
      <c r="A82" s="254" t="s">
        <v>310</v>
      </c>
      <c r="B82" s="254"/>
      <c r="C82" s="254"/>
      <c r="D82" s="254"/>
    </row>
    <row r="83" customFormat="false" ht="12.75" hidden="false" customHeight="true" outlineLevel="0" collapsed="false">
      <c r="A83" s="216" t="n">
        <v>2</v>
      </c>
      <c r="B83" s="216" t="s">
        <v>311</v>
      </c>
      <c r="C83" s="216"/>
      <c r="D83" s="216" t="s">
        <v>259</v>
      </c>
    </row>
    <row r="84" customFormat="false" ht="12.75" hidden="false" customHeight="true" outlineLevel="0" collapsed="false">
      <c r="A84" s="228" t="s">
        <v>272</v>
      </c>
      <c r="B84" s="217" t="s">
        <v>312</v>
      </c>
      <c r="C84" s="217"/>
      <c r="D84" s="230" t="n">
        <f aca="false">D46</f>
        <v>0</v>
      </c>
    </row>
    <row r="85" customFormat="false" ht="12.75" hidden="false" customHeight="true" outlineLevel="0" collapsed="false">
      <c r="A85" s="228" t="s">
        <v>281</v>
      </c>
      <c r="B85" s="217" t="s">
        <v>313</v>
      </c>
      <c r="C85" s="217"/>
      <c r="D85" s="230" t="n">
        <f aca="false">D64</f>
        <v>0</v>
      </c>
    </row>
    <row r="86" customFormat="false" ht="12.75" hidden="false" customHeight="true" outlineLevel="0" collapsed="false">
      <c r="A86" s="228" t="s">
        <v>292</v>
      </c>
      <c r="B86" s="217" t="s">
        <v>314</v>
      </c>
      <c r="C86" s="217"/>
      <c r="D86" s="230" t="n">
        <f aca="false">D79</f>
        <v>0</v>
      </c>
    </row>
    <row r="87" customFormat="false" ht="12.75" hidden="false" customHeight="true" outlineLevel="0" collapsed="false">
      <c r="A87" s="248" t="s">
        <v>41</v>
      </c>
      <c r="B87" s="248"/>
      <c r="C87" s="248"/>
      <c r="D87" s="234" t="n">
        <f aca="false">SUM(D84:D86)</f>
        <v>0</v>
      </c>
    </row>
    <row r="88" customFormat="false" ht="15" hidden="false" customHeight="false" outlineLevel="0" collapsed="false">
      <c r="A88" s="237"/>
      <c r="B88" s="237"/>
      <c r="C88" s="237"/>
      <c r="D88" s="258"/>
    </row>
    <row r="89" customFormat="false" ht="14.25" hidden="false" customHeight="true" outlineLevel="0" collapsed="false">
      <c r="A89" s="259" t="s">
        <v>315</v>
      </c>
      <c r="B89" s="259"/>
      <c r="C89" s="260" t="s">
        <v>270</v>
      </c>
      <c r="D89" s="261" t="n">
        <f aca="false">D29</f>
        <v>0</v>
      </c>
    </row>
    <row r="90" customFormat="false" ht="15" hidden="false" customHeight="false" outlineLevel="0" collapsed="false">
      <c r="A90" s="259"/>
      <c r="B90" s="259"/>
      <c r="C90" s="260" t="s">
        <v>316</v>
      </c>
      <c r="D90" s="261" t="n">
        <f aca="false">D46</f>
        <v>0</v>
      </c>
    </row>
    <row r="91" customFormat="false" ht="15" hidden="false" customHeight="false" outlineLevel="0" collapsed="false">
      <c r="A91" s="259"/>
      <c r="B91" s="259"/>
      <c r="C91" s="260" t="s">
        <v>64</v>
      </c>
      <c r="D91" s="262" t="n">
        <f aca="false">SUM(D89:D90)</f>
        <v>0</v>
      </c>
    </row>
    <row r="93" customFormat="false" ht="15" hidden="false" customHeight="false" outlineLevel="0" collapsed="false">
      <c r="A93" s="263" t="s">
        <v>317</v>
      </c>
      <c r="B93" s="263"/>
      <c r="C93" s="263"/>
      <c r="D93" s="263"/>
    </row>
    <row r="94" customFormat="false" ht="15" hidden="false" customHeight="false" outlineLevel="0" collapsed="false">
      <c r="A94" s="216" t="n">
        <v>3</v>
      </c>
      <c r="B94" s="245" t="s">
        <v>318</v>
      </c>
      <c r="C94" s="245" t="s">
        <v>274</v>
      </c>
      <c r="D94" s="216" t="s">
        <v>259</v>
      </c>
    </row>
    <row r="95" customFormat="false" ht="15" hidden="false" customHeight="false" outlineLevel="0" collapsed="false">
      <c r="A95" s="228" t="s">
        <v>221</v>
      </c>
      <c r="B95" s="217" t="s">
        <v>319</v>
      </c>
      <c r="C95" s="252" t="n">
        <f aca="false">1/12*5.55%</f>
        <v>0.004625</v>
      </c>
      <c r="D95" s="230" t="n">
        <f aca="false">ROUND($D$91*C95,2)</f>
        <v>0</v>
      </c>
    </row>
    <row r="96" customFormat="false" ht="15" hidden="false" customHeight="false" outlineLevel="0" collapsed="false">
      <c r="A96" s="228" t="s">
        <v>224</v>
      </c>
      <c r="B96" s="217" t="s">
        <v>320</v>
      </c>
      <c r="C96" s="264" t="n">
        <v>0.00037</v>
      </c>
      <c r="D96" s="230" t="n">
        <f aca="false">ROUND($D$91*C96,2)</f>
        <v>0</v>
      </c>
      <c r="H96" s="233"/>
    </row>
    <row r="97" customFormat="false" ht="15" hidden="false" customHeight="false" outlineLevel="0" collapsed="false">
      <c r="A97" s="228" t="s">
        <v>227</v>
      </c>
      <c r="B97" s="217" t="s">
        <v>321</v>
      </c>
      <c r="C97" s="252" t="n">
        <f aca="false">(8%*40%*5.55%)</f>
        <v>0.001776</v>
      </c>
      <c r="D97" s="230" t="n">
        <f aca="false">ROUND($D$91*C97,2)</f>
        <v>0</v>
      </c>
    </row>
    <row r="98" customFormat="false" ht="15" hidden="false" customHeight="true" outlineLevel="0" collapsed="false">
      <c r="A98" s="228" t="s">
        <v>229</v>
      </c>
      <c r="B98" s="217" t="s">
        <v>322</v>
      </c>
      <c r="C98" s="252" t="n">
        <f aca="false">(1/30*7)/12</f>
        <v>0.0194444444444444</v>
      </c>
      <c r="D98" s="230" t="n">
        <f aca="false">ROUND($D$91*C98,2)</f>
        <v>0</v>
      </c>
    </row>
    <row r="99" customFormat="false" ht="15" hidden="false" customHeight="false" outlineLevel="0" collapsed="false">
      <c r="A99" s="228" t="s">
        <v>232</v>
      </c>
      <c r="B99" s="217" t="s">
        <v>323</v>
      </c>
      <c r="C99" s="252" t="n">
        <v>0.0072</v>
      </c>
      <c r="D99" s="265" t="n">
        <f aca="false">ROUND($D$91*C99,2)</f>
        <v>0</v>
      </c>
    </row>
    <row r="100" customFormat="false" ht="15" hidden="false" customHeight="false" outlineLevel="0" collapsed="false">
      <c r="A100" s="228" t="s">
        <v>234</v>
      </c>
      <c r="B100" s="217" t="s">
        <v>324</v>
      </c>
      <c r="C100" s="252" t="n">
        <f aca="false">((0.08*0.4))</f>
        <v>0.032</v>
      </c>
      <c r="D100" s="230" t="n">
        <f aca="false">ROUND($D$91*C100,2)</f>
        <v>0</v>
      </c>
    </row>
    <row r="101" customFormat="false" ht="12.75" hidden="false" customHeight="true" outlineLevel="0" collapsed="false">
      <c r="A101" s="248" t="s">
        <v>41</v>
      </c>
      <c r="B101" s="248"/>
      <c r="C101" s="248"/>
      <c r="D101" s="234" t="n">
        <f aca="false">SUM(D95:D100)</f>
        <v>0</v>
      </c>
    </row>
    <row r="102" customFormat="false" ht="86.55" hidden="false" customHeight="true" outlineLevel="0" collapsed="false">
      <c r="A102" s="266" t="s">
        <v>325</v>
      </c>
      <c r="B102" s="266"/>
      <c r="C102" s="266"/>
      <c r="D102" s="266"/>
    </row>
    <row r="103" customFormat="false" ht="15" hidden="false" customHeight="false" outlineLevel="0" collapsed="false">
      <c r="A103" s="237"/>
      <c r="B103" s="237"/>
      <c r="C103" s="237"/>
      <c r="D103" s="258"/>
    </row>
    <row r="104" customFormat="false" ht="14.25" hidden="false" customHeight="true" outlineLevel="0" collapsed="false">
      <c r="A104" s="267" t="s">
        <v>326</v>
      </c>
      <c r="B104" s="267"/>
      <c r="C104" s="260" t="s">
        <v>327</v>
      </c>
      <c r="D104" s="262" t="n">
        <f aca="false">D29</f>
        <v>0</v>
      </c>
    </row>
    <row r="105" customFormat="false" ht="15" hidden="false" customHeight="false" outlineLevel="0" collapsed="false">
      <c r="A105" s="267"/>
      <c r="B105" s="267"/>
      <c r="C105" s="260" t="s">
        <v>316</v>
      </c>
      <c r="D105" s="262" t="n">
        <f aca="false">D46</f>
        <v>0</v>
      </c>
    </row>
    <row r="106" customFormat="false" ht="15" hidden="false" customHeight="false" outlineLevel="0" collapsed="false">
      <c r="A106" s="267"/>
      <c r="B106" s="267"/>
      <c r="C106" s="260" t="s">
        <v>328</v>
      </c>
      <c r="D106" s="262" t="n">
        <f aca="false">D86-D72-D75</f>
        <v>0</v>
      </c>
    </row>
    <row r="107" customFormat="false" ht="15" hidden="false" customHeight="false" outlineLevel="0" collapsed="false">
      <c r="A107" s="267"/>
      <c r="B107" s="267"/>
      <c r="C107" s="260" t="s">
        <v>329</v>
      </c>
      <c r="D107" s="262" t="n">
        <f aca="false">D101</f>
        <v>0</v>
      </c>
    </row>
    <row r="108" customFormat="false" ht="41.25" hidden="false" customHeight="true" outlineLevel="0" collapsed="false">
      <c r="A108" s="267"/>
      <c r="B108" s="267"/>
      <c r="C108" s="268" t="s">
        <v>330</v>
      </c>
      <c r="D108" s="262" t="n">
        <f aca="false">SUM(D104:D107)</f>
        <v>0</v>
      </c>
    </row>
    <row r="110" customFormat="false" ht="15" hidden="false" customHeight="false" outlineLevel="0" collapsed="false">
      <c r="A110" s="214" t="s">
        <v>332</v>
      </c>
      <c r="B110" s="214"/>
      <c r="C110" s="214"/>
      <c r="D110" s="214"/>
    </row>
    <row r="111" customFormat="false" ht="15" hidden="false" customHeight="false" outlineLevel="0" collapsed="false">
      <c r="A111" s="270" t="s">
        <v>333</v>
      </c>
      <c r="B111" s="270"/>
      <c r="C111" s="270"/>
      <c r="D111" s="270"/>
    </row>
    <row r="112" customFormat="false" ht="15" hidden="false" customHeight="false" outlineLevel="0" collapsed="false">
      <c r="A112" s="216" t="s">
        <v>334</v>
      </c>
      <c r="B112" s="245" t="s">
        <v>335</v>
      </c>
      <c r="C112" s="245" t="s">
        <v>274</v>
      </c>
      <c r="D112" s="216" t="s">
        <v>259</v>
      </c>
    </row>
    <row r="113" customFormat="false" ht="15" hidden="false" customHeight="false" outlineLevel="0" collapsed="false">
      <c r="A113" s="228" t="s">
        <v>221</v>
      </c>
      <c r="B113" s="217" t="s">
        <v>336</v>
      </c>
      <c r="C113" s="271" t="n">
        <v>0</v>
      </c>
      <c r="D113" s="230" t="n">
        <f aca="false">ROUND($D$108*C113,2)</f>
        <v>0</v>
      </c>
    </row>
    <row r="114" customFormat="false" ht="15" hidden="false" customHeight="false" outlineLevel="0" collapsed="false">
      <c r="A114" s="228" t="s">
        <v>224</v>
      </c>
      <c r="B114" s="217" t="s">
        <v>337</v>
      </c>
      <c r="C114" s="271" t="n">
        <v>0.01633</v>
      </c>
      <c r="D114" s="230" t="n">
        <f aca="false">ROUND($D$108*C114,2)</f>
        <v>0</v>
      </c>
    </row>
    <row r="115" customFormat="false" ht="15" hidden="false" customHeight="false" outlineLevel="0" collapsed="false">
      <c r="A115" s="228" t="s">
        <v>227</v>
      </c>
      <c r="B115" s="217" t="s">
        <v>338</v>
      </c>
      <c r="C115" s="271" t="n">
        <v>0.000208333333333333</v>
      </c>
      <c r="D115" s="230" t="n">
        <f aca="false">ROUND($D$108*C115,2)</f>
        <v>0</v>
      </c>
    </row>
    <row r="116" customFormat="false" ht="15" hidden="false" customHeight="false" outlineLevel="0" collapsed="false">
      <c r="A116" s="228" t="s">
        <v>229</v>
      </c>
      <c r="B116" s="217" t="s">
        <v>339</v>
      </c>
      <c r="C116" s="271" t="n">
        <v>0.00333333333333333</v>
      </c>
      <c r="D116" s="230" t="n">
        <f aca="false">ROUND($D$108*C116,2)</f>
        <v>0</v>
      </c>
    </row>
    <row r="117" customFormat="false" ht="15" hidden="false" customHeight="false" outlineLevel="0" collapsed="false">
      <c r="A117" s="228" t="s">
        <v>232</v>
      </c>
      <c r="B117" s="217" t="s">
        <v>340</v>
      </c>
      <c r="C117" s="272" t="n">
        <v>0.00056</v>
      </c>
      <c r="D117" s="230" t="n">
        <f aca="false">ROUND($D$108*C117,2)</f>
        <v>0</v>
      </c>
    </row>
    <row r="118" customFormat="false" ht="15" hidden="false" customHeight="false" outlineLevel="0" collapsed="false">
      <c r="A118" s="228" t="s">
        <v>234</v>
      </c>
      <c r="B118" s="217" t="s">
        <v>341</v>
      </c>
      <c r="C118" s="271"/>
      <c r="D118" s="230"/>
    </row>
    <row r="119" customFormat="false" ht="12.75" hidden="false" customHeight="true" outlineLevel="0" collapsed="false">
      <c r="A119" s="248" t="s">
        <v>288</v>
      </c>
      <c r="B119" s="248"/>
      <c r="C119" s="273" t="n">
        <f aca="false">SUM(C113:C118)</f>
        <v>0.0204316666666667</v>
      </c>
      <c r="D119" s="234" t="n">
        <f aca="false">SUM(D113:D118)</f>
        <v>0</v>
      </c>
    </row>
    <row r="120" customFormat="false" ht="59.25" hidden="false" customHeight="true" outlineLevel="0" collapsed="false">
      <c r="A120" s="317" t="s">
        <v>342</v>
      </c>
      <c r="B120" s="317"/>
      <c r="C120" s="317"/>
      <c r="D120" s="317"/>
    </row>
    <row r="121" customFormat="false" ht="14.9" hidden="false" customHeight="true" outlineLevel="0" collapsed="false">
      <c r="A121" s="274"/>
      <c r="B121" s="274"/>
      <c r="C121" s="274"/>
      <c r="D121" s="274"/>
    </row>
    <row r="122" customFormat="false" ht="14.9" hidden="false" customHeight="true" outlineLevel="0" collapsed="false">
      <c r="A122" s="275" t="s">
        <v>343</v>
      </c>
      <c r="B122" s="275"/>
      <c r="C122" s="275"/>
      <c r="D122" s="275"/>
    </row>
    <row r="123" customFormat="false" ht="14.9" hidden="false" customHeight="true" outlineLevel="0" collapsed="false">
      <c r="A123" s="276"/>
      <c r="B123" s="276"/>
      <c r="C123" s="276"/>
      <c r="D123" s="276"/>
    </row>
    <row r="124" customFormat="false" ht="15" hidden="false" customHeight="false" outlineLevel="0" collapsed="false">
      <c r="A124" s="216" t="s">
        <v>344</v>
      </c>
      <c r="B124" s="245" t="s">
        <v>345</v>
      </c>
      <c r="C124" s="216" t="s">
        <v>274</v>
      </c>
      <c r="D124" s="216" t="s">
        <v>259</v>
      </c>
    </row>
    <row r="125" customFormat="false" ht="19.65" hidden="false" customHeight="true" outlineLevel="0" collapsed="false">
      <c r="A125" s="228" t="s">
        <v>221</v>
      </c>
      <c r="B125" s="217" t="s">
        <v>345</v>
      </c>
      <c r="C125" s="264" t="n">
        <v>0.00752</v>
      </c>
      <c r="D125" s="277" t="n">
        <f aca="false">ROUND(C125*D108,2)</f>
        <v>0</v>
      </c>
    </row>
    <row r="126" customFormat="false" ht="14.9" hidden="false" customHeight="true" outlineLevel="0" collapsed="false">
      <c r="A126" s="278" t="s">
        <v>288</v>
      </c>
      <c r="B126" s="278"/>
      <c r="C126" s="278"/>
      <c r="D126" s="279" t="n">
        <f aca="false">D125</f>
        <v>0</v>
      </c>
    </row>
    <row r="127" customFormat="false" ht="14.9" hidden="false" customHeight="true" outlineLevel="0" collapsed="false">
      <c r="A127" s="280"/>
      <c r="B127" s="280"/>
      <c r="C127" s="281"/>
      <c r="D127" s="282"/>
    </row>
    <row r="128" customFormat="false" ht="14.9" hidden="false" customHeight="true" outlineLevel="0" collapsed="false">
      <c r="A128" s="283" t="s">
        <v>346</v>
      </c>
      <c r="B128" s="283"/>
      <c r="C128" s="283"/>
      <c r="D128" s="283"/>
    </row>
    <row r="129" customFormat="false" ht="14.9" hidden="false" customHeight="true" outlineLevel="0" collapsed="false">
      <c r="A129" s="276"/>
      <c r="B129" s="276"/>
      <c r="C129" s="276"/>
      <c r="D129" s="276"/>
    </row>
    <row r="130" customFormat="false" ht="14.9" hidden="false" customHeight="true" outlineLevel="0" collapsed="false">
      <c r="A130" s="284" t="n">
        <v>4</v>
      </c>
      <c r="B130" s="245" t="s">
        <v>347</v>
      </c>
      <c r="C130" s="284"/>
      <c r="D130" s="284" t="s">
        <v>259</v>
      </c>
    </row>
    <row r="131" customFormat="false" ht="14.9" hidden="false" customHeight="true" outlineLevel="0" collapsed="false">
      <c r="A131" s="285" t="s">
        <v>334</v>
      </c>
      <c r="B131" s="217" t="str">
        <f aca="false">B112</f>
        <v>Ausências Legais</v>
      </c>
      <c r="C131" s="217"/>
      <c r="D131" s="277" t="n">
        <f aca="false">D119</f>
        <v>0</v>
      </c>
    </row>
    <row r="132" customFormat="false" ht="14.9" hidden="false" customHeight="true" outlineLevel="0" collapsed="false">
      <c r="A132" s="285" t="s">
        <v>344</v>
      </c>
      <c r="B132" s="217" t="str">
        <f aca="false">B124</f>
        <v>Incidência do Submódulo 2.2 sobre o Substituto nas Ausências Legais</v>
      </c>
      <c r="C132" s="217"/>
      <c r="D132" s="277" t="n">
        <f aca="false">D126</f>
        <v>0</v>
      </c>
    </row>
    <row r="133" customFormat="false" ht="14.9" hidden="false" customHeight="true" outlineLevel="0" collapsed="false">
      <c r="A133" s="278" t="s">
        <v>41</v>
      </c>
      <c r="B133" s="278"/>
      <c r="C133" s="278"/>
      <c r="D133" s="286" t="n">
        <f aca="false">SUM(D131:D132)</f>
        <v>0</v>
      </c>
    </row>
    <row r="134" customFormat="false" ht="14.9" hidden="false" customHeight="true" outlineLevel="0" collapsed="false">
      <c r="A134" s="274"/>
      <c r="B134" s="274"/>
      <c r="C134" s="274"/>
      <c r="D134" s="274"/>
    </row>
    <row r="135" customFormat="false" ht="15" hidden="false" customHeight="false" outlineLevel="0" collapsed="false">
      <c r="A135" s="263" t="s">
        <v>348</v>
      </c>
      <c r="B135" s="263"/>
      <c r="C135" s="263"/>
      <c r="D135" s="263"/>
    </row>
    <row r="136" customFormat="false" ht="12.75" hidden="false" customHeight="true" outlineLevel="0" collapsed="false">
      <c r="A136" s="216" t="n">
        <v>5</v>
      </c>
      <c r="B136" s="245" t="s">
        <v>214</v>
      </c>
      <c r="C136" s="245"/>
      <c r="D136" s="216" t="s">
        <v>259</v>
      </c>
    </row>
    <row r="137" customFormat="false" ht="12.75" hidden="false" customHeight="true" outlineLevel="0" collapsed="false">
      <c r="A137" s="287" t="s">
        <v>221</v>
      </c>
      <c r="B137" s="288" t="s">
        <v>349</v>
      </c>
      <c r="C137" s="288"/>
      <c r="D137" s="230" t="n">
        <v>0</v>
      </c>
    </row>
    <row r="138" customFormat="false" ht="12.75" hidden="false" customHeight="true" outlineLevel="0" collapsed="false">
      <c r="A138" s="287" t="s">
        <v>224</v>
      </c>
      <c r="B138" s="288" t="s">
        <v>394</v>
      </c>
      <c r="C138" s="288"/>
      <c r="D138" s="230" t="n">
        <v>0</v>
      </c>
    </row>
    <row r="139" customFormat="false" ht="12.75" hidden="false" customHeight="true" outlineLevel="0" collapsed="false">
      <c r="A139" s="287" t="s">
        <v>227</v>
      </c>
      <c r="B139" s="288" t="s">
        <v>308</v>
      </c>
      <c r="C139" s="288"/>
      <c r="D139" s="230" t="n">
        <v>0</v>
      </c>
    </row>
    <row r="140" customFormat="false" ht="12.75" hidden="false" customHeight="true" outlineLevel="0" collapsed="false">
      <c r="A140" s="289" t="s">
        <v>288</v>
      </c>
      <c r="B140" s="289"/>
      <c r="C140" s="289"/>
      <c r="D140" s="230" t="n">
        <f aca="false">SUM(D137:D139)</f>
        <v>0</v>
      </c>
    </row>
    <row r="141" customFormat="false" ht="15" hidden="false" customHeight="false" outlineLevel="0" collapsed="false">
      <c r="A141" s="237"/>
      <c r="B141" s="237"/>
      <c r="C141" s="237"/>
      <c r="D141" s="258"/>
    </row>
    <row r="142" customFormat="false" ht="14.25" hidden="false" customHeight="true" outlineLevel="0" collapsed="false">
      <c r="A142" s="290" t="s">
        <v>351</v>
      </c>
      <c r="B142" s="290"/>
      <c r="C142" s="260" t="s">
        <v>327</v>
      </c>
      <c r="D142" s="262" t="n">
        <f aca="false">D29</f>
        <v>0</v>
      </c>
    </row>
    <row r="143" customFormat="false" ht="15" hidden="false" customHeight="false" outlineLevel="0" collapsed="false">
      <c r="A143" s="290"/>
      <c r="B143" s="290"/>
      <c r="C143" s="260" t="s">
        <v>352</v>
      </c>
      <c r="D143" s="262" t="n">
        <f aca="false">D87</f>
        <v>0</v>
      </c>
    </row>
    <row r="144" customFormat="false" ht="15" hidden="false" customHeight="false" outlineLevel="0" collapsed="false">
      <c r="A144" s="290"/>
      <c r="B144" s="290"/>
      <c r="C144" s="260" t="s">
        <v>329</v>
      </c>
      <c r="D144" s="262" t="n">
        <f aca="false">D101</f>
        <v>0</v>
      </c>
    </row>
    <row r="145" customFormat="false" ht="15" hidden="false" customHeight="false" outlineLevel="0" collapsed="false">
      <c r="A145" s="290"/>
      <c r="B145" s="290"/>
      <c r="C145" s="260" t="s">
        <v>353</v>
      </c>
      <c r="D145" s="262" t="n">
        <f aca="false">D133</f>
        <v>0</v>
      </c>
    </row>
    <row r="146" customFormat="false" ht="15" hidden="false" customHeight="false" outlineLevel="0" collapsed="false">
      <c r="A146" s="290"/>
      <c r="B146" s="290"/>
      <c r="C146" s="260" t="s">
        <v>354</v>
      </c>
      <c r="D146" s="262" t="n">
        <f aca="false">D140</f>
        <v>0</v>
      </c>
    </row>
    <row r="147" customFormat="false" ht="15" hidden="false" customHeight="false" outlineLevel="0" collapsed="false">
      <c r="A147" s="290"/>
      <c r="B147" s="290"/>
      <c r="C147" s="268" t="s">
        <v>330</v>
      </c>
      <c r="D147" s="262" t="n">
        <f aca="false">SUM(D142:D146)</f>
        <v>0</v>
      </c>
    </row>
    <row r="148" customFormat="false" ht="14.25" hidden="false" customHeight="true" outlineLevel="0" collapsed="false">
      <c r="A148" s="291" t="s">
        <v>355</v>
      </c>
      <c r="B148" s="291"/>
      <c r="C148" s="260" t="s">
        <v>327</v>
      </c>
      <c r="D148" s="262" t="n">
        <f aca="false">D142</f>
        <v>0</v>
      </c>
    </row>
    <row r="149" customFormat="false" ht="15" hidden="false" customHeight="false" outlineLevel="0" collapsed="false">
      <c r="A149" s="291"/>
      <c r="B149" s="291"/>
      <c r="C149" s="260" t="s">
        <v>352</v>
      </c>
      <c r="D149" s="262" t="n">
        <f aca="false">D143</f>
        <v>0</v>
      </c>
    </row>
    <row r="150" customFormat="false" ht="15" hidden="false" customHeight="false" outlineLevel="0" collapsed="false">
      <c r="A150" s="291"/>
      <c r="B150" s="291"/>
      <c r="C150" s="260" t="s">
        <v>329</v>
      </c>
      <c r="D150" s="262" t="n">
        <f aca="false">D144</f>
        <v>0</v>
      </c>
    </row>
    <row r="151" customFormat="false" ht="15" hidden="false" customHeight="false" outlineLevel="0" collapsed="false">
      <c r="A151" s="291"/>
      <c r="B151" s="291"/>
      <c r="C151" s="260" t="s">
        <v>353</v>
      </c>
      <c r="D151" s="262" t="n">
        <f aca="false">D145</f>
        <v>0</v>
      </c>
    </row>
    <row r="152" customFormat="false" ht="15" hidden="false" customHeight="false" outlineLevel="0" collapsed="false">
      <c r="A152" s="291"/>
      <c r="B152" s="291"/>
      <c r="C152" s="260" t="s">
        <v>354</v>
      </c>
      <c r="D152" s="262" t="n">
        <f aca="false">D146</f>
        <v>0</v>
      </c>
    </row>
    <row r="153" customFormat="false" ht="15" hidden="false" customHeight="false" outlineLevel="0" collapsed="false">
      <c r="A153" s="291"/>
      <c r="B153" s="291"/>
      <c r="C153" s="260" t="s">
        <v>356</v>
      </c>
      <c r="D153" s="262" t="n">
        <f aca="false">D159</f>
        <v>0</v>
      </c>
    </row>
    <row r="154" customFormat="false" ht="15" hidden="false" customHeight="false" outlineLevel="0" collapsed="false">
      <c r="A154" s="291"/>
      <c r="B154" s="291"/>
      <c r="C154" s="268" t="s">
        <v>330</v>
      </c>
      <c r="D154" s="292" t="n">
        <f aca="false">SUM(D148:D153)</f>
        <v>0</v>
      </c>
    </row>
    <row r="156" customFormat="false" ht="15" hidden="false" customHeight="false" outlineLevel="0" collapsed="false">
      <c r="A156" s="214" t="s">
        <v>357</v>
      </c>
      <c r="B156" s="214"/>
      <c r="C156" s="214"/>
      <c r="D156" s="214"/>
    </row>
    <row r="158" customFormat="false" ht="15" hidden="false" customHeight="false" outlineLevel="0" collapsed="false">
      <c r="A158" s="293" t="n">
        <v>6</v>
      </c>
      <c r="B158" s="294" t="s">
        <v>215</v>
      </c>
      <c r="C158" s="295" t="s">
        <v>274</v>
      </c>
      <c r="D158" s="295" t="s">
        <v>259</v>
      </c>
    </row>
    <row r="159" customFormat="false" ht="15" hidden="false" customHeight="false" outlineLevel="0" collapsed="false">
      <c r="A159" s="296" t="s">
        <v>221</v>
      </c>
      <c r="B159" s="297" t="s">
        <v>197</v>
      </c>
      <c r="C159" s="298" t="n">
        <v>0.05</v>
      </c>
      <c r="D159" s="299" t="n">
        <f aca="false">ROUND(D147*C159,2)</f>
        <v>0</v>
      </c>
    </row>
    <row r="160" customFormat="false" ht="15" hidden="false" customHeight="false" outlineLevel="0" collapsed="false">
      <c r="A160" s="296" t="s">
        <v>224</v>
      </c>
      <c r="B160" s="297" t="s">
        <v>199</v>
      </c>
      <c r="C160" s="300" t="n">
        <v>0.0679</v>
      </c>
      <c r="D160" s="299" t="n">
        <f aca="false">ROUND(D154*C160,2)</f>
        <v>0</v>
      </c>
    </row>
    <row r="161" customFormat="false" ht="13.5" hidden="false" customHeight="true" outlineLevel="0" collapsed="false">
      <c r="A161" s="301" t="s">
        <v>358</v>
      </c>
      <c r="B161" s="301"/>
      <c r="C161" s="301"/>
      <c r="D161" s="299" t="n">
        <f aca="false">D147+D159+D160</f>
        <v>0</v>
      </c>
    </row>
    <row r="162" customFormat="false" ht="13.5" hidden="false" customHeight="true" outlineLevel="0" collapsed="false">
      <c r="A162" s="301" t="s">
        <v>359</v>
      </c>
      <c r="B162" s="301"/>
      <c r="C162" s="301"/>
      <c r="D162" s="299" t="n">
        <f aca="false">ROUND(D161/(1-C163),2)</f>
        <v>0</v>
      </c>
    </row>
    <row r="163" customFormat="false" ht="15" hidden="false" customHeight="false" outlineLevel="0" collapsed="false">
      <c r="A163" s="296" t="s">
        <v>227</v>
      </c>
      <c r="B163" s="297" t="s">
        <v>198</v>
      </c>
      <c r="C163" s="298" t="n">
        <f aca="false">SUM(C164:C166)</f>
        <v>0.0765</v>
      </c>
      <c r="D163" s="299"/>
    </row>
    <row r="164" customFormat="false" ht="15" hidden="false" customHeight="false" outlineLevel="0" collapsed="false">
      <c r="A164" s="296"/>
      <c r="B164" s="297" t="s">
        <v>360</v>
      </c>
      <c r="C164" s="300" t="n">
        <v>0.0065</v>
      </c>
      <c r="D164" s="299" t="n">
        <f aca="false">ROUND($D$162*C164,2)</f>
        <v>0</v>
      </c>
    </row>
    <row r="165" customFormat="false" ht="15" hidden="false" customHeight="false" outlineLevel="0" collapsed="false">
      <c r="A165" s="296"/>
      <c r="B165" s="297" t="s">
        <v>361</v>
      </c>
      <c r="C165" s="300" t="n">
        <v>0.03</v>
      </c>
      <c r="D165" s="299" t="n">
        <f aca="false">ROUND($D$162*C165,2)</f>
        <v>0</v>
      </c>
    </row>
    <row r="166" customFormat="false" ht="15" hidden="false" customHeight="false" outlineLevel="0" collapsed="false">
      <c r="A166" s="296"/>
      <c r="B166" s="297" t="s">
        <v>362</v>
      </c>
      <c r="C166" s="300" t="n">
        <v>0.04</v>
      </c>
      <c r="D166" s="299" t="n">
        <f aca="false">ROUND($D$162*C166,2)</f>
        <v>0</v>
      </c>
    </row>
    <row r="167" customFormat="false" ht="24" hidden="false" customHeight="true" outlineLevel="0" collapsed="false">
      <c r="A167" s="293" t="s">
        <v>288</v>
      </c>
      <c r="B167" s="293"/>
      <c r="C167" s="302"/>
      <c r="D167" s="299" t="n">
        <f aca="false">SUM(D164:D166)+D159+D160</f>
        <v>0</v>
      </c>
    </row>
    <row r="168" customFormat="false" ht="34.5" hidden="false" customHeight="true" outlineLevel="0" collapsed="false">
      <c r="A168" s="317" t="s">
        <v>363</v>
      </c>
      <c r="B168" s="317"/>
      <c r="C168" s="317"/>
      <c r="D168" s="317"/>
    </row>
    <row r="170" customFormat="false" ht="15" hidden="false" customHeight="false" outlineLevel="0" collapsed="false">
      <c r="A170" s="214" t="s">
        <v>364</v>
      </c>
      <c r="B170" s="214"/>
      <c r="C170" s="214"/>
      <c r="D170" s="214"/>
    </row>
    <row r="172" customFormat="false" ht="13.5" hidden="false" customHeight="true" outlineLevel="0" collapsed="false">
      <c r="A172" s="293"/>
      <c r="B172" s="293" t="s">
        <v>365</v>
      </c>
      <c r="C172" s="293"/>
      <c r="D172" s="295" t="s">
        <v>259</v>
      </c>
    </row>
    <row r="173" customFormat="false" ht="13.5" hidden="false" customHeight="true" outlineLevel="0" collapsed="false">
      <c r="A173" s="304" t="s">
        <v>221</v>
      </c>
      <c r="B173" s="305" t="s">
        <v>256</v>
      </c>
      <c r="C173" s="305"/>
      <c r="D173" s="299" t="n">
        <f aca="false">D142</f>
        <v>0</v>
      </c>
    </row>
    <row r="174" customFormat="false" ht="13.5" hidden="false" customHeight="true" outlineLevel="0" collapsed="false">
      <c r="A174" s="304" t="s">
        <v>224</v>
      </c>
      <c r="B174" s="305" t="s">
        <v>268</v>
      </c>
      <c r="C174" s="305"/>
      <c r="D174" s="299" t="n">
        <f aca="false">D143</f>
        <v>0</v>
      </c>
    </row>
    <row r="175" customFormat="false" ht="13.5" hidden="false" customHeight="true" outlineLevel="0" collapsed="false">
      <c r="A175" s="304" t="s">
        <v>227</v>
      </c>
      <c r="B175" s="305" t="s">
        <v>317</v>
      </c>
      <c r="C175" s="305"/>
      <c r="D175" s="299" t="n">
        <f aca="false">D144</f>
        <v>0</v>
      </c>
    </row>
    <row r="176" customFormat="false" ht="13.5" hidden="false" customHeight="true" outlineLevel="0" collapsed="false">
      <c r="A176" s="304" t="s">
        <v>229</v>
      </c>
      <c r="B176" s="305" t="s">
        <v>332</v>
      </c>
      <c r="C176" s="305"/>
      <c r="D176" s="299" t="n">
        <f aca="false">D145</f>
        <v>0</v>
      </c>
    </row>
    <row r="177" customFormat="false" ht="13.5" hidden="false" customHeight="true" outlineLevel="0" collapsed="false">
      <c r="A177" s="304" t="s">
        <v>232</v>
      </c>
      <c r="B177" s="305" t="s">
        <v>348</v>
      </c>
      <c r="C177" s="305"/>
      <c r="D177" s="299" t="n">
        <f aca="false">D146</f>
        <v>0</v>
      </c>
    </row>
    <row r="178" customFormat="false" ht="13.5" hidden="false" customHeight="true" outlineLevel="0" collapsed="false">
      <c r="A178" s="293" t="s">
        <v>366</v>
      </c>
      <c r="B178" s="293"/>
      <c r="C178" s="293"/>
      <c r="D178" s="299" t="n">
        <f aca="false">SUM(D173:D177)</f>
        <v>0</v>
      </c>
    </row>
    <row r="179" customFormat="false" ht="13.5" hidden="false" customHeight="true" outlineLevel="0" collapsed="false">
      <c r="A179" s="304" t="s">
        <v>234</v>
      </c>
      <c r="B179" s="305" t="s">
        <v>367</v>
      </c>
      <c r="C179" s="305"/>
      <c r="D179" s="299" t="n">
        <f aca="false">D167</f>
        <v>0</v>
      </c>
    </row>
    <row r="180" customFormat="false" ht="13.5" hidden="false" customHeight="true" outlineLevel="0" collapsed="false">
      <c r="A180" s="306" t="s">
        <v>368</v>
      </c>
      <c r="B180" s="306"/>
      <c r="C180" s="306"/>
      <c r="D180" s="307" t="n">
        <f aca="false">(D178+D179)</f>
        <v>0</v>
      </c>
      <c r="H180" s="319"/>
      <c r="I180" s="319"/>
    </row>
    <row r="181" customFormat="false" ht="15" hidden="false" customHeight="false" outlineLevel="0" collapsed="false">
      <c r="A181" s="308"/>
      <c r="B181" s="308"/>
      <c r="C181" s="308"/>
      <c r="D181" s="308"/>
    </row>
    <row r="182" customFormat="false" ht="15.75" hidden="false" customHeight="true" outlineLevel="0" collapsed="false">
      <c r="A182" s="308"/>
      <c r="B182" s="308"/>
      <c r="C182" s="308"/>
      <c r="D182" s="308"/>
    </row>
    <row r="183" customFormat="false" ht="12.75" hidden="false" customHeight="true" outlineLevel="0" collapsed="false">
      <c r="A183" s="309" t="s">
        <v>369</v>
      </c>
      <c r="B183" s="309"/>
      <c r="C183" s="309"/>
      <c r="D183" s="309"/>
    </row>
    <row r="184" customFormat="false" ht="15" hidden="false" customHeight="false" outlineLevel="0" collapsed="false">
      <c r="A184" s="309"/>
      <c r="B184" s="309"/>
      <c r="C184" s="309"/>
      <c r="D184" s="309"/>
    </row>
    <row r="185" customFormat="false" ht="15" hidden="false" customHeight="false" outlineLevel="0" collapsed="false">
      <c r="A185" s="309"/>
      <c r="B185" s="309"/>
      <c r="C185" s="309"/>
      <c r="D185" s="309"/>
    </row>
    <row r="186" customFormat="false" ht="33" hidden="false" customHeight="true" outlineLevel="0" collapsed="false">
      <c r="A186" s="310" t="s">
        <v>388</v>
      </c>
      <c r="B186" s="310"/>
      <c r="C186" s="310"/>
      <c r="D186" s="310"/>
    </row>
    <row r="187" customFormat="false" ht="21" hidden="false" customHeight="true" outlineLevel="0" collapsed="false">
      <c r="A187" s="311" t="s">
        <v>371</v>
      </c>
      <c r="B187" s="311"/>
      <c r="C187" s="311"/>
      <c r="D187" s="311"/>
    </row>
    <row r="190" customFormat="false" ht="15" hidden="false" customHeight="false" outlineLevel="0" collapsed="false">
      <c r="A190" s="312" t="s">
        <v>372</v>
      </c>
      <c r="B190" s="312"/>
      <c r="C190" s="312"/>
      <c r="D190" s="312"/>
    </row>
    <row r="191" customFormat="false" ht="15" hidden="false" customHeight="false" outlineLevel="0" collapsed="false">
      <c r="A191" s="312" t="s">
        <v>373</v>
      </c>
      <c r="B191" s="312"/>
      <c r="C191" s="312"/>
      <c r="D191" s="312"/>
    </row>
    <row r="1048576" customFormat="false" ht="12.8" hidden="false" customHeight="true" outlineLevel="0" collapsed="false"/>
  </sheetData>
  <mergeCells count="98">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7:C27"/>
    <mergeCell ref="B28:C28"/>
    <mergeCell ref="A29:C29"/>
    <mergeCell ref="A30:D30"/>
    <mergeCell ref="A31:D31"/>
    <mergeCell ref="A32:D32"/>
    <mergeCell ref="A33:D33"/>
    <mergeCell ref="A35:D35"/>
    <mergeCell ref="A37:B38"/>
    <mergeCell ref="A40:D40"/>
    <mergeCell ref="A46:C46"/>
    <mergeCell ref="A47:D47"/>
    <mergeCell ref="A49:B51"/>
    <mergeCell ref="A53:D53"/>
    <mergeCell ref="A64:B64"/>
    <mergeCell ref="A65:D65"/>
    <mergeCell ref="A66:D66"/>
    <mergeCell ref="A68:D68"/>
    <mergeCell ref="B69:C69"/>
    <mergeCell ref="B70:C70"/>
    <mergeCell ref="B71:C71"/>
    <mergeCell ref="B72:C72"/>
    <mergeCell ref="B73:C73"/>
    <mergeCell ref="B74:C74"/>
    <mergeCell ref="B75:C75"/>
    <mergeCell ref="B76:C76"/>
    <mergeCell ref="B77:C77"/>
    <mergeCell ref="B78:C78"/>
    <mergeCell ref="A79:C79"/>
    <mergeCell ref="A80:D80"/>
    <mergeCell ref="A82:D82"/>
    <mergeCell ref="B83:C83"/>
    <mergeCell ref="B84:C84"/>
    <mergeCell ref="B85:C85"/>
    <mergeCell ref="B86:C86"/>
    <mergeCell ref="A87:C87"/>
    <mergeCell ref="A89:B91"/>
    <mergeCell ref="A93:D93"/>
    <mergeCell ref="A101:C101"/>
    <mergeCell ref="A102:D102"/>
    <mergeCell ref="A104:B108"/>
    <mergeCell ref="A110:D110"/>
    <mergeCell ref="A111:D111"/>
    <mergeCell ref="A119:B119"/>
    <mergeCell ref="A120:D120"/>
    <mergeCell ref="A122:D122"/>
    <mergeCell ref="A126:C126"/>
    <mergeCell ref="A128:D128"/>
    <mergeCell ref="A133:C133"/>
    <mergeCell ref="A135:D135"/>
    <mergeCell ref="B136:C136"/>
    <mergeCell ref="B137:C137"/>
    <mergeCell ref="B138:C138"/>
    <mergeCell ref="B139:C139"/>
    <mergeCell ref="A140:C140"/>
    <mergeCell ref="A142:B147"/>
    <mergeCell ref="A148:B154"/>
    <mergeCell ref="A156:D156"/>
    <mergeCell ref="A161:C161"/>
    <mergeCell ref="A162:C162"/>
    <mergeCell ref="A167:B167"/>
    <mergeCell ref="A168:D168"/>
    <mergeCell ref="A170:D170"/>
    <mergeCell ref="B172:C172"/>
    <mergeCell ref="B173:C173"/>
    <mergeCell ref="B174:C174"/>
    <mergeCell ref="B175:C175"/>
    <mergeCell ref="B176:C176"/>
    <mergeCell ref="B177:C177"/>
    <mergeCell ref="A178:C178"/>
    <mergeCell ref="B179:C179"/>
    <mergeCell ref="A180:C180"/>
    <mergeCell ref="A183:D185"/>
    <mergeCell ref="A186:D186"/>
    <mergeCell ref="A187:D187"/>
    <mergeCell ref="A190:D190"/>
    <mergeCell ref="A191:D19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L197"/>
  <sheetViews>
    <sheetView showFormulas="false" showGridLines="true" showRowColHeaders="true" showZeros="true" rightToLeft="false" tabSelected="false" showOutlineSymbols="true" defaultGridColor="true" view="normal" topLeftCell="A121" colorId="64" zoomScale="100" zoomScaleNormal="100" zoomScalePageLayoutView="100" workbookViewId="0">
      <selection pane="topLeft" activeCell="M135" activeCellId="0" sqref="M135"/>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1.28"/>
    <col collapsed="false" customWidth="true" hidden="true" outlineLevel="0" max="6" min="6" style="210" width="15.58"/>
    <col collapsed="false" customWidth="true" hidden="true" outlineLevel="0" max="7" min="7" style="210" width="16.27"/>
    <col collapsed="false" customWidth="true" hidden="true" outlineLevel="0" max="8" min="8" style="210" width="18.49"/>
    <col collapsed="false" customWidth="true" hidden="true" outlineLevel="0" max="9" min="9" style="210" width="9.53"/>
    <col collapsed="false" customWidth="true" hidden="true" outlineLevel="0" max="10" min="10" style="210" width="17.24"/>
    <col collapsed="false" customWidth="true" hidden="true" outlineLevel="0" max="11" min="11" style="210" width="22.44"/>
    <col collapsed="false" customWidth="true" hidden="true" outlineLevel="0" max="12" min="12" style="210" width="30.47"/>
    <col collapsed="false" customWidth="false" hidden="false" outlineLevel="0" max="1024" min="13"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46179</v>
      </c>
      <c r="D8" s="219"/>
    </row>
    <row r="9" customFormat="false" ht="15" hidden="false" customHeight="false" outlineLevel="0" collapsed="false">
      <c r="A9" s="216" t="s">
        <v>229</v>
      </c>
      <c r="B9" s="217" t="s">
        <v>230</v>
      </c>
      <c r="C9" s="218" t="s">
        <v>231</v>
      </c>
      <c r="D9" s="218"/>
      <c r="K9" s="210" t="s">
        <v>395</v>
      </c>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435</v>
      </c>
      <c r="D11" s="222"/>
      <c r="J11" s="210" t="s">
        <v>397</v>
      </c>
      <c r="K11" s="210" t="s">
        <v>398</v>
      </c>
      <c r="L11" s="210" t="n">
        <f aca="false">21*2</f>
        <v>42</v>
      </c>
    </row>
    <row r="12" customFormat="false" ht="15" hidden="false" customHeight="false" outlineLevel="0" collapsed="false">
      <c r="A12" s="216" t="s">
        <v>237</v>
      </c>
      <c r="B12" s="220" t="s">
        <v>238</v>
      </c>
      <c r="C12" s="218" t="s">
        <v>239</v>
      </c>
      <c r="D12" s="218"/>
      <c r="J12" s="210" t="s">
        <v>399</v>
      </c>
      <c r="K12" s="210" t="s">
        <v>400</v>
      </c>
      <c r="L12" s="210" t="n">
        <f aca="false">16*7</f>
        <v>112</v>
      </c>
    </row>
    <row r="13" customFormat="false" ht="15" hidden="false" customHeight="false" outlineLevel="0" collapsed="false">
      <c r="A13" s="216" t="s">
        <v>240</v>
      </c>
      <c r="B13" s="217" t="s">
        <v>241</v>
      </c>
      <c r="C13" s="218" t="s">
        <v>426</v>
      </c>
      <c r="D13" s="218"/>
      <c r="J13" s="210" t="s">
        <v>401</v>
      </c>
      <c r="K13" s="210" t="s">
        <v>402</v>
      </c>
      <c r="L13" s="210" t="n">
        <f aca="false">17*7</f>
        <v>119</v>
      </c>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c r="K17" s="210" t="s">
        <v>395</v>
      </c>
    </row>
    <row r="18" customFormat="false" ht="15" hidden="false" customHeight="false" outlineLevel="0" collapsed="false">
      <c r="A18" s="216" t="s">
        <v>254</v>
      </c>
      <c r="B18" s="217" t="s">
        <v>255</v>
      </c>
      <c r="C18" s="219" t="n">
        <v>46023</v>
      </c>
      <c r="D18" s="219"/>
    </row>
    <row r="19" customFormat="false" ht="15" hidden="false" customHeight="true" outlineLevel="0" collapsed="false">
      <c r="J19" s="210" t="s">
        <v>397</v>
      </c>
      <c r="K19" s="210" t="s">
        <v>436</v>
      </c>
      <c r="L19" s="210" t="n">
        <v>42</v>
      </c>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180</v>
      </c>
      <c r="H23" s="210" t="s">
        <v>427</v>
      </c>
      <c r="I23" s="211"/>
    </row>
    <row r="24" customFormat="false" ht="12.75" hidden="false" customHeight="true" outlineLevel="0" collapsed="false">
      <c r="A24" s="228" t="s">
        <v>221</v>
      </c>
      <c r="B24" s="229" t="s">
        <v>260</v>
      </c>
      <c r="C24" s="229"/>
      <c r="D24" s="230" t="n">
        <v>0</v>
      </c>
      <c r="F24" s="231" t="n">
        <f aca="false">C14/220</f>
        <v>0</v>
      </c>
      <c r="G24" s="232" t="n">
        <f aca="false">F24*G23</f>
        <v>0</v>
      </c>
      <c r="H24" s="313" t="s">
        <v>404</v>
      </c>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28" t="s">
        <v>227</v>
      </c>
      <c r="B26" s="229" t="s">
        <v>416</v>
      </c>
      <c r="C26" s="252" t="n">
        <v>0.4</v>
      </c>
      <c r="D26" s="230" t="n">
        <v>0</v>
      </c>
      <c r="F26" s="231" t="e">
        <f aca="false">(D24+D26+#ref!)/180</f>
        <v>#NAME?</v>
      </c>
      <c r="G26" s="313"/>
      <c r="H26" s="313"/>
      <c r="I26" s="313"/>
    </row>
    <row r="27" customFormat="false" ht="15" hidden="false" customHeight="false" outlineLevel="0" collapsed="false">
      <c r="A27" s="228" t="s">
        <v>229</v>
      </c>
      <c r="B27" s="217" t="s">
        <v>31</v>
      </c>
      <c r="C27" s="252" t="n">
        <v>0.2</v>
      </c>
      <c r="D27" s="323" t="n">
        <f aca="false">((D24+D26)/180)*0.2*2*24</f>
        <v>0</v>
      </c>
      <c r="G27" s="314"/>
      <c r="H27" s="314"/>
      <c r="I27" s="314"/>
    </row>
    <row r="28" customFormat="false" ht="15" hidden="false" customHeight="false" outlineLevel="0" collapsed="false">
      <c r="A28" s="228" t="s">
        <v>232</v>
      </c>
      <c r="B28" s="217" t="s">
        <v>408</v>
      </c>
      <c r="C28" s="252"/>
      <c r="D28" s="230" t="n">
        <f aca="false">((D24+D26)/180)*1.2*0.285714*24</f>
        <v>0</v>
      </c>
      <c r="G28" s="314"/>
      <c r="H28" s="314"/>
      <c r="I28" s="314"/>
    </row>
    <row r="29" customFormat="false" ht="15" hidden="false" customHeight="true" outlineLevel="0" collapsed="false">
      <c r="A29" s="228" t="s">
        <v>234</v>
      </c>
      <c r="B29" s="229" t="s">
        <v>428</v>
      </c>
      <c r="C29" s="229"/>
      <c r="D29" s="230" t="n">
        <f aca="false">((D24+D26)/180*1.5*50)</f>
        <v>0</v>
      </c>
      <c r="G29" s="314"/>
      <c r="H29" s="314"/>
      <c r="I29" s="314"/>
    </row>
    <row r="30" customFormat="false" ht="15" hidden="false" customHeight="true" outlineLevel="0" collapsed="false">
      <c r="A30" s="228" t="s">
        <v>237</v>
      </c>
      <c r="B30" s="229" t="s">
        <v>429</v>
      </c>
      <c r="C30" s="229"/>
      <c r="D30" s="230" t="n">
        <f aca="false">((D24+D26)/180*2*30)</f>
        <v>0</v>
      </c>
      <c r="G30" s="314"/>
      <c r="H30" s="314"/>
      <c r="I30" s="314"/>
    </row>
    <row r="31" customFormat="false" ht="12.75" hidden="false" customHeight="true" outlineLevel="0" collapsed="false">
      <c r="A31" s="216" t="s">
        <v>41</v>
      </c>
      <c r="B31" s="216"/>
      <c r="C31" s="216"/>
      <c r="D31" s="234" t="n">
        <f aca="false">SUM(D24:D30)</f>
        <v>0</v>
      </c>
    </row>
    <row r="32" customFormat="false" ht="57.45" hidden="false" customHeight="true" outlineLevel="0" collapsed="false">
      <c r="A32" s="326" t="s">
        <v>437</v>
      </c>
      <c r="B32" s="326"/>
      <c r="C32" s="326"/>
      <c r="D32" s="326"/>
    </row>
    <row r="33" customFormat="false" ht="24.75" hidden="false" customHeight="true" outlineLevel="0" collapsed="false">
      <c r="A33" s="326" t="s">
        <v>438</v>
      </c>
      <c r="B33" s="326"/>
      <c r="C33" s="326"/>
      <c r="D33" s="326"/>
    </row>
    <row r="34" customFormat="false" ht="29.1" hidden="false" customHeight="true" outlineLevel="0" collapsed="false">
      <c r="A34" s="325" t="s">
        <v>439</v>
      </c>
      <c r="B34" s="325"/>
      <c r="C34" s="325"/>
      <c r="D34" s="325"/>
    </row>
    <row r="35" customFormat="false" ht="51.45" hidden="false" customHeight="true" outlineLevel="0" collapsed="false">
      <c r="A35" s="316" t="s">
        <v>440</v>
      </c>
      <c r="B35" s="316"/>
      <c r="C35" s="316"/>
      <c r="D35" s="316"/>
    </row>
    <row r="36" customFormat="false" ht="46.25" hidden="false" customHeight="true" outlineLevel="0" collapsed="false">
      <c r="A36" s="316" t="s">
        <v>441</v>
      </c>
      <c r="B36" s="316"/>
      <c r="C36" s="316"/>
      <c r="D36" s="316"/>
    </row>
    <row r="37" customFormat="false" ht="33.55" hidden="false" customHeight="true" outlineLevel="0" collapsed="false">
      <c r="A37" s="327" t="s">
        <v>442</v>
      </c>
      <c r="B37" s="327"/>
      <c r="C37" s="327"/>
      <c r="D37" s="327"/>
    </row>
    <row r="38" customFormat="false" ht="37.3" hidden="false" customHeight="true" outlineLevel="0" collapsed="false">
      <c r="A38" s="236" t="s">
        <v>443</v>
      </c>
      <c r="B38" s="236"/>
      <c r="C38" s="236"/>
      <c r="D38" s="236"/>
    </row>
    <row r="39" customFormat="false" ht="20.35" hidden="false" customHeight="true" outlineLevel="0" collapsed="false">
      <c r="A39" s="316" t="s">
        <v>444</v>
      </c>
      <c r="B39" s="316"/>
      <c r="C39" s="316"/>
      <c r="D39" s="316"/>
    </row>
    <row r="40" customFormat="false" ht="15" hidden="false" customHeight="false" outlineLevel="0" collapsed="false">
      <c r="A40" s="237"/>
      <c r="B40" s="237"/>
      <c r="C40" s="237"/>
      <c r="D40" s="238"/>
    </row>
    <row r="41" customFormat="false" ht="15" hidden="false" customHeight="false" outlineLevel="0" collapsed="false">
      <c r="A41" s="224" t="s">
        <v>268</v>
      </c>
      <c r="B41" s="224"/>
      <c r="C41" s="224"/>
      <c r="D41" s="224"/>
    </row>
    <row r="42" customFormat="false" ht="15" hidden="false" customHeight="false" outlineLevel="0" collapsed="false">
      <c r="A42" s="237"/>
      <c r="B42" s="237"/>
      <c r="C42" s="237"/>
      <c r="D42" s="238"/>
    </row>
    <row r="43" customFormat="false" ht="15" hidden="false" customHeight="false" outlineLevel="0" collapsed="false">
      <c r="A43" s="239" t="s">
        <v>269</v>
      </c>
      <c r="B43" s="239"/>
      <c r="C43" s="240" t="s">
        <v>270</v>
      </c>
      <c r="D43" s="241" t="n">
        <f aca="false">D31</f>
        <v>0</v>
      </c>
    </row>
    <row r="44" customFormat="false" ht="15" hidden="false" customHeight="false" outlineLevel="0" collapsed="false">
      <c r="A44" s="239"/>
      <c r="B44" s="239"/>
      <c r="C44" s="240" t="s">
        <v>64</v>
      </c>
      <c r="D44" s="242" t="n">
        <f aca="false">SUM(D43)</f>
        <v>0</v>
      </c>
    </row>
    <row r="45" customFormat="false" ht="15" hidden="false" customHeight="false" outlineLevel="0" collapsed="false">
      <c r="A45" s="91"/>
      <c r="B45" s="243"/>
      <c r="C45" s="243"/>
      <c r="D45" s="243"/>
    </row>
    <row r="46" customFormat="false" ht="15" hidden="false" customHeight="false" outlineLevel="0" collapsed="false">
      <c r="A46" s="244" t="s">
        <v>271</v>
      </c>
      <c r="B46" s="244"/>
      <c r="C46" s="244"/>
      <c r="D46" s="244"/>
    </row>
    <row r="47" customFormat="false" ht="15" hidden="false" customHeight="false" outlineLevel="0" collapsed="false">
      <c r="A47" s="243"/>
      <c r="B47" s="243"/>
      <c r="C47" s="243"/>
      <c r="D47" s="243"/>
    </row>
    <row r="48" customFormat="false" ht="15" hidden="false" customHeight="false" outlineLevel="0" collapsed="false">
      <c r="A48" s="216" t="s">
        <v>272</v>
      </c>
      <c r="B48" s="245" t="s">
        <v>273</v>
      </c>
      <c r="C48" s="216" t="s">
        <v>274</v>
      </c>
      <c r="D48" s="216" t="s">
        <v>259</v>
      </c>
    </row>
    <row r="49" customFormat="false" ht="15" hidden="false" customHeight="false" outlineLevel="0" collapsed="false">
      <c r="A49" s="228" t="s">
        <v>221</v>
      </c>
      <c r="B49" s="217" t="s">
        <v>275</v>
      </c>
      <c r="C49" s="246" t="n">
        <v>0.08333</v>
      </c>
      <c r="D49" s="230" t="n">
        <f aca="false">ROUND($D$44*C49,2)</f>
        <v>0</v>
      </c>
    </row>
    <row r="50" customFormat="false" ht="15" hidden="false" customHeight="false" outlineLevel="0" collapsed="false">
      <c r="A50" s="228" t="s">
        <v>224</v>
      </c>
      <c r="B50" s="217" t="s">
        <v>50</v>
      </c>
      <c r="C50" s="246" t="n">
        <v>0.08333</v>
      </c>
      <c r="D50" s="230" t="n">
        <f aca="false">ROUND($D$44*C50,2)</f>
        <v>0</v>
      </c>
    </row>
    <row r="51" customFormat="false" ht="15" hidden="false" customHeight="false" outlineLevel="0" collapsed="false">
      <c r="A51" s="228" t="s">
        <v>227</v>
      </c>
      <c r="B51" s="217" t="s">
        <v>276</v>
      </c>
      <c r="C51" s="247" t="n">
        <v>0.027778</v>
      </c>
      <c r="D51" s="230" t="n">
        <f aca="false">ROUND($D$44*C51,2)</f>
        <v>0</v>
      </c>
    </row>
    <row r="52" customFormat="false" ht="12.75" hidden="false" customHeight="true" outlineLevel="0" collapsed="false">
      <c r="A52" s="248" t="s">
        <v>41</v>
      </c>
      <c r="B52" s="248"/>
      <c r="C52" s="248"/>
      <c r="D52" s="234" t="n">
        <f aca="false">SUM(D49:D51)</f>
        <v>0</v>
      </c>
    </row>
    <row r="53" customFormat="false" ht="44.25" hidden="false" customHeight="true" outlineLevel="0" collapsed="false">
      <c r="A53" s="229" t="s">
        <v>277</v>
      </c>
      <c r="B53" s="229"/>
      <c r="C53" s="229"/>
      <c r="D53" s="229"/>
    </row>
    <row r="54" customFormat="false" ht="15" hidden="false" customHeight="false" outlineLevel="0" collapsed="false">
      <c r="A54" s="237"/>
      <c r="B54" s="237"/>
      <c r="C54" s="237"/>
      <c r="D54" s="249"/>
    </row>
    <row r="55" customFormat="false" ht="15" hidden="false" customHeight="false" outlineLevel="0" collapsed="false">
      <c r="A55" s="239" t="s">
        <v>278</v>
      </c>
      <c r="B55" s="239"/>
      <c r="C55" s="240" t="s">
        <v>270</v>
      </c>
      <c r="D55" s="241" t="n">
        <f aca="false">D31</f>
        <v>0</v>
      </c>
    </row>
    <row r="56" customFormat="false" ht="15" hidden="false" customHeight="false" outlineLevel="0" collapsed="false">
      <c r="A56" s="239"/>
      <c r="B56" s="239"/>
      <c r="C56" s="240" t="s">
        <v>279</v>
      </c>
      <c r="D56" s="242" t="n">
        <f aca="false">D52</f>
        <v>0</v>
      </c>
    </row>
    <row r="57" customFormat="false" ht="15" hidden="false" customHeight="false" outlineLevel="0" collapsed="false">
      <c r="A57" s="239"/>
      <c r="B57" s="239"/>
      <c r="C57" s="240" t="s">
        <v>64</v>
      </c>
      <c r="D57" s="242" t="n">
        <f aca="false">SUM(D55:D56)</f>
        <v>0</v>
      </c>
    </row>
    <row r="58" customFormat="false" ht="15" hidden="false" customHeight="false" outlineLevel="0" collapsed="false">
      <c r="A58" s="243"/>
      <c r="B58" s="243"/>
      <c r="C58" s="243"/>
      <c r="D58" s="243"/>
    </row>
    <row r="59" customFormat="false" ht="26.25" hidden="false" customHeight="true" outlineLevel="0" collapsed="false">
      <c r="A59" s="250" t="s">
        <v>280</v>
      </c>
      <c r="B59" s="250"/>
      <c r="C59" s="250"/>
      <c r="D59" s="250"/>
    </row>
    <row r="60" customFormat="false" ht="11.25" hidden="false" customHeight="true" outlineLevel="0" collapsed="false">
      <c r="A60" s="243"/>
      <c r="B60" s="243"/>
      <c r="C60" s="243"/>
      <c r="D60" s="243"/>
    </row>
    <row r="61" customFormat="false" ht="15" hidden="false" customHeight="false" outlineLevel="0" collapsed="false">
      <c r="A61" s="216" t="s">
        <v>281</v>
      </c>
      <c r="B61" s="216" t="s">
        <v>282</v>
      </c>
      <c r="C61" s="216" t="s">
        <v>274</v>
      </c>
      <c r="D61" s="216" t="s">
        <v>259</v>
      </c>
    </row>
    <row r="62" customFormat="false" ht="15" hidden="false" customHeight="false" outlineLevel="0" collapsed="false">
      <c r="A62" s="228" t="s">
        <v>221</v>
      </c>
      <c r="B62" s="217" t="s">
        <v>283</v>
      </c>
      <c r="C62" s="251" t="n">
        <v>0.2</v>
      </c>
      <c r="D62" s="230" t="n">
        <f aca="false">D57*C62</f>
        <v>0</v>
      </c>
    </row>
    <row r="63" customFormat="false" ht="14.25" hidden="false" customHeight="true" outlineLevel="0" collapsed="false">
      <c r="A63" s="228" t="s">
        <v>224</v>
      </c>
      <c r="B63" s="217" t="s">
        <v>284</v>
      </c>
      <c r="C63" s="251" t="n">
        <v>0.025</v>
      </c>
      <c r="D63" s="230" t="n">
        <f aca="false">D57*C63</f>
        <v>0</v>
      </c>
    </row>
    <row r="64" customFormat="false" ht="15" hidden="false" customHeight="false" outlineLevel="0" collapsed="false">
      <c r="A64" s="228" t="s">
        <v>227</v>
      </c>
      <c r="B64" s="217" t="s">
        <v>285</v>
      </c>
      <c r="C64" s="251" t="n">
        <v>0.06</v>
      </c>
      <c r="D64" s="230" t="n">
        <f aca="false">D57*C64</f>
        <v>0</v>
      </c>
    </row>
    <row r="65" customFormat="false" ht="15" hidden="false" customHeight="false" outlineLevel="0" collapsed="false">
      <c r="A65" s="228" t="s">
        <v>229</v>
      </c>
      <c r="B65" s="217" t="s">
        <v>286</v>
      </c>
      <c r="C65" s="251" t="n">
        <v>0.015</v>
      </c>
      <c r="D65" s="230" t="n">
        <f aca="false">D57*C65</f>
        <v>0</v>
      </c>
    </row>
    <row r="66" customFormat="false" ht="15" hidden="false" customHeight="false" outlineLevel="0" collapsed="false">
      <c r="A66" s="228" t="s">
        <v>232</v>
      </c>
      <c r="B66" s="217" t="s">
        <v>287</v>
      </c>
      <c r="C66" s="251" t="n">
        <v>0.01</v>
      </c>
      <c r="D66" s="230" t="n">
        <f aca="false">D57*C66</f>
        <v>0</v>
      </c>
    </row>
    <row r="67" customFormat="false" ht="15" hidden="false" customHeight="false" outlineLevel="0" collapsed="false">
      <c r="A67" s="228" t="s">
        <v>234</v>
      </c>
      <c r="B67" s="217" t="s">
        <v>61</v>
      </c>
      <c r="C67" s="251" t="n">
        <v>0.006</v>
      </c>
      <c r="D67" s="230" t="n">
        <f aca="false">D57*C67</f>
        <v>0</v>
      </c>
    </row>
    <row r="68" customFormat="false" ht="15" hidden="false" customHeight="false" outlineLevel="0" collapsed="false">
      <c r="A68" s="228" t="s">
        <v>237</v>
      </c>
      <c r="B68" s="217" t="s">
        <v>62</v>
      </c>
      <c r="C68" s="251" t="n">
        <v>0.002</v>
      </c>
      <c r="D68" s="230" t="n">
        <f aca="false">D57*C68</f>
        <v>0</v>
      </c>
    </row>
    <row r="69" customFormat="false" ht="15" hidden="false" customHeight="false" outlineLevel="0" collapsed="false">
      <c r="A69" s="228" t="s">
        <v>240</v>
      </c>
      <c r="B69" s="217" t="s">
        <v>63</v>
      </c>
      <c r="C69" s="251" t="n">
        <v>0.08</v>
      </c>
      <c r="D69" s="230" t="n">
        <f aca="false">D57*C69</f>
        <v>0</v>
      </c>
    </row>
    <row r="70" customFormat="false" ht="12.75" hidden="false" customHeight="true" outlineLevel="0" collapsed="false">
      <c r="A70" s="248" t="s">
        <v>288</v>
      </c>
      <c r="B70" s="248"/>
      <c r="C70" s="252" t="n">
        <f aca="false">SUM(C62:C69)</f>
        <v>0.398</v>
      </c>
      <c r="D70" s="234" t="n">
        <f aca="false">SUM(D62:D69)</f>
        <v>0</v>
      </c>
    </row>
    <row r="71" customFormat="false" ht="15" hidden="false" customHeight="false" outlineLevel="0" collapsed="false">
      <c r="A71" s="253" t="s">
        <v>289</v>
      </c>
      <c r="B71" s="253"/>
      <c r="C71" s="253"/>
      <c r="D71" s="253"/>
    </row>
    <row r="72" customFormat="false" ht="23.25" hidden="false" customHeight="true" outlineLevel="0" collapsed="false">
      <c r="A72" s="229" t="s">
        <v>290</v>
      </c>
      <c r="B72" s="229"/>
      <c r="C72" s="229"/>
      <c r="D72" s="229"/>
    </row>
    <row r="74" customFormat="false" ht="15" hidden="false" customHeight="false" outlineLevel="0" collapsed="false">
      <c r="A74" s="254" t="s">
        <v>291</v>
      </c>
      <c r="B74" s="254"/>
      <c r="C74" s="254"/>
      <c r="D74" s="254"/>
    </row>
    <row r="75" customFormat="false" ht="12.75" hidden="false" customHeight="true" outlineLevel="0" collapsed="false">
      <c r="A75" s="216" t="s">
        <v>292</v>
      </c>
      <c r="B75" s="216" t="s">
        <v>293</v>
      </c>
      <c r="C75" s="216"/>
      <c r="D75" s="216" t="s">
        <v>259</v>
      </c>
    </row>
    <row r="76" customFormat="false" ht="12.75" hidden="false" customHeight="true" outlineLevel="0" collapsed="false">
      <c r="A76" s="228" t="s">
        <v>294</v>
      </c>
      <c r="B76" s="229" t="s">
        <v>295</v>
      </c>
      <c r="C76" s="229"/>
      <c r="D76" s="230" t="n">
        <v>0</v>
      </c>
    </row>
    <row r="77" customFormat="false" ht="12.75" hidden="false" customHeight="true" outlineLevel="0" collapsed="false">
      <c r="A77" s="228" t="s">
        <v>296</v>
      </c>
      <c r="B77" s="229" t="s">
        <v>297</v>
      </c>
      <c r="C77" s="229"/>
      <c r="D77" s="230" t="n">
        <f aca="false">D76*0.06</f>
        <v>0</v>
      </c>
    </row>
    <row r="78" customFormat="false" ht="12.75" hidden="false" customHeight="true" outlineLevel="0" collapsed="false">
      <c r="A78" s="228" t="s">
        <v>298</v>
      </c>
      <c r="B78" s="229" t="s">
        <v>299</v>
      </c>
      <c r="C78" s="229"/>
      <c r="D78" s="234" t="n">
        <f aca="false">D76-D77</f>
        <v>0</v>
      </c>
    </row>
    <row r="79" customFormat="false" ht="12.75" hidden="false" customHeight="true" outlineLevel="0" collapsed="false">
      <c r="A79" s="228" t="s">
        <v>300</v>
      </c>
      <c r="B79" s="229" t="s">
        <v>301</v>
      </c>
      <c r="C79" s="229"/>
      <c r="D79" s="230" t="n">
        <v>0</v>
      </c>
    </row>
    <row r="80" customFormat="false" ht="12.75" hidden="false" customHeight="true" outlineLevel="0" collapsed="false">
      <c r="A80" s="228" t="s">
        <v>302</v>
      </c>
      <c r="B80" s="229" t="s">
        <v>303</v>
      </c>
      <c r="C80" s="229"/>
      <c r="D80" s="230" t="n">
        <f aca="false">D79*0.05</f>
        <v>0</v>
      </c>
    </row>
    <row r="81" customFormat="false" ht="12.75" hidden="false" customHeight="true" outlineLevel="0" collapsed="false">
      <c r="A81" s="228" t="s">
        <v>304</v>
      </c>
      <c r="B81" s="229" t="s">
        <v>305</v>
      </c>
      <c r="C81" s="229"/>
      <c r="D81" s="234" t="n">
        <f aca="false">D79-D80</f>
        <v>0</v>
      </c>
    </row>
    <row r="82" customFormat="false" ht="12.75" hidden="false" customHeight="true" outlineLevel="0" collapsed="false">
      <c r="A82" s="255" t="s">
        <v>227</v>
      </c>
      <c r="B82" s="256" t="s">
        <v>306</v>
      </c>
      <c r="C82" s="256"/>
      <c r="D82" s="234" t="n">
        <v>0</v>
      </c>
    </row>
    <row r="83" customFormat="false" ht="12.75" hidden="false" customHeight="true" outlineLevel="0" collapsed="false">
      <c r="A83" s="255" t="s">
        <v>229</v>
      </c>
      <c r="B83" s="256" t="s">
        <v>307</v>
      </c>
      <c r="C83" s="256"/>
      <c r="D83" s="230" t="n">
        <v>0</v>
      </c>
    </row>
    <row r="84" customFormat="false" ht="12.75" hidden="false" customHeight="true" outlineLevel="0" collapsed="false">
      <c r="A84" s="255" t="s">
        <v>232</v>
      </c>
      <c r="B84" s="256" t="s">
        <v>308</v>
      </c>
      <c r="C84" s="256"/>
      <c r="D84" s="230"/>
    </row>
    <row r="85" customFormat="false" ht="12.75" hidden="false" customHeight="true" outlineLevel="0" collapsed="false">
      <c r="A85" s="248" t="s">
        <v>41</v>
      </c>
      <c r="B85" s="248"/>
      <c r="C85" s="248"/>
      <c r="D85" s="234" t="n">
        <f aca="false">D78+D81+D82+D83</f>
        <v>0</v>
      </c>
    </row>
    <row r="86" customFormat="false" ht="105.95" hidden="false" customHeight="true" outlineLevel="0" collapsed="false">
      <c r="A86" s="328" t="s">
        <v>445</v>
      </c>
      <c r="B86" s="328"/>
      <c r="C86" s="328"/>
      <c r="D86" s="328"/>
    </row>
    <row r="88" customFormat="false" ht="15" hidden="false" customHeight="false" outlineLevel="0" collapsed="false">
      <c r="A88" s="254" t="s">
        <v>310</v>
      </c>
      <c r="B88" s="254"/>
      <c r="C88" s="254"/>
      <c r="D88" s="254"/>
    </row>
    <row r="89" customFormat="false" ht="12.75" hidden="false" customHeight="true" outlineLevel="0" collapsed="false">
      <c r="A89" s="216" t="n">
        <v>2</v>
      </c>
      <c r="B89" s="216" t="s">
        <v>311</v>
      </c>
      <c r="C89" s="216"/>
      <c r="D89" s="216" t="s">
        <v>259</v>
      </c>
    </row>
    <row r="90" customFormat="false" ht="12.75" hidden="false" customHeight="true" outlineLevel="0" collapsed="false">
      <c r="A90" s="228" t="s">
        <v>272</v>
      </c>
      <c r="B90" s="217" t="s">
        <v>312</v>
      </c>
      <c r="C90" s="217"/>
      <c r="D90" s="230" t="n">
        <f aca="false">D52</f>
        <v>0</v>
      </c>
    </row>
    <row r="91" customFormat="false" ht="12.75" hidden="false" customHeight="true" outlineLevel="0" collapsed="false">
      <c r="A91" s="228" t="s">
        <v>281</v>
      </c>
      <c r="B91" s="217" t="s">
        <v>313</v>
      </c>
      <c r="C91" s="217"/>
      <c r="D91" s="230" t="n">
        <f aca="false">D70</f>
        <v>0</v>
      </c>
    </row>
    <row r="92" customFormat="false" ht="12.75" hidden="false" customHeight="true" outlineLevel="0" collapsed="false">
      <c r="A92" s="228" t="s">
        <v>292</v>
      </c>
      <c r="B92" s="217" t="s">
        <v>314</v>
      </c>
      <c r="C92" s="217"/>
      <c r="D92" s="230" t="n">
        <f aca="false">D85</f>
        <v>0</v>
      </c>
    </row>
    <row r="93" customFormat="false" ht="12.75" hidden="false" customHeight="true" outlineLevel="0" collapsed="false">
      <c r="A93" s="248" t="s">
        <v>41</v>
      </c>
      <c r="B93" s="248"/>
      <c r="C93" s="248"/>
      <c r="D93" s="234" t="n">
        <f aca="false">SUM(D90:D92)</f>
        <v>0</v>
      </c>
    </row>
    <row r="94" customFormat="false" ht="15" hidden="false" customHeight="false" outlineLevel="0" collapsed="false">
      <c r="A94" s="237"/>
      <c r="B94" s="237"/>
      <c r="C94" s="237"/>
      <c r="D94" s="258"/>
    </row>
    <row r="95" customFormat="false" ht="14.25" hidden="false" customHeight="true" outlineLevel="0" collapsed="false">
      <c r="A95" s="259" t="s">
        <v>315</v>
      </c>
      <c r="B95" s="259"/>
      <c r="C95" s="260" t="s">
        <v>270</v>
      </c>
      <c r="D95" s="261" t="n">
        <f aca="false">D31</f>
        <v>0</v>
      </c>
    </row>
    <row r="96" customFormat="false" ht="15" hidden="false" customHeight="false" outlineLevel="0" collapsed="false">
      <c r="A96" s="259"/>
      <c r="B96" s="259"/>
      <c r="C96" s="260" t="s">
        <v>316</v>
      </c>
      <c r="D96" s="261" t="n">
        <f aca="false">D52</f>
        <v>0</v>
      </c>
    </row>
    <row r="97" customFormat="false" ht="15" hidden="false" customHeight="false" outlineLevel="0" collapsed="false">
      <c r="A97" s="259"/>
      <c r="B97" s="259"/>
      <c r="C97" s="260" t="s">
        <v>64</v>
      </c>
      <c r="D97" s="262" t="n">
        <f aca="false">SUM(D95:D96)</f>
        <v>0</v>
      </c>
    </row>
    <row r="99" customFormat="false" ht="15" hidden="false" customHeight="false" outlineLevel="0" collapsed="false">
      <c r="A99" s="263" t="s">
        <v>317</v>
      </c>
      <c r="B99" s="263"/>
      <c r="C99" s="263"/>
      <c r="D99" s="263"/>
    </row>
    <row r="100" customFormat="false" ht="15" hidden="false" customHeight="false" outlineLevel="0" collapsed="false">
      <c r="A100" s="216" t="n">
        <v>3</v>
      </c>
      <c r="B100" s="245" t="s">
        <v>318</v>
      </c>
      <c r="C100" s="245" t="s">
        <v>274</v>
      </c>
      <c r="D100" s="216" t="s">
        <v>259</v>
      </c>
    </row>
    <row r="101" customFormat="false" ht="15" hidden="false" customHeight="false" outlineLevel="0" collapsed="false">
      <c r="A101" s="228" t="s">
        <v>221</v>
      </c>
      <c r="B101" s="217" t="s">
        <v>319</v>
      </c>
      <c r="C101" s="252" t="n">
        <f aca="false">1/12*5.55%</f>
        <v>0.004625</v>
      </c>
      <c r="D101" s="230" t="n">
        <f aca="false">ROUND($D$97*C101,2)</f>
        <v>0</v>
      </c>
    </row>
    <row r="102" customFormat="false" ht="15" hidden="false" customHeight="false" outlineLevel="0" collapsed="false">
      <c r="A102" s="228" t="s">
        <v>224</v>
      </c>
      <c r="B102" s="217" t="s">
        <v>320</v>
      </c>
      <c r="C102" s="264" t="n">
        <v>0.00037</v>
      </c>
      <c r="D102" s="230" t="n">
        <f aca="false">ROUND($D$97*C102,2)</f>
        <v>0</v>
      </c>
      <c r="H102" s="233"/>
    </row>
    <row r="103" customFormat="false" ht="15" hidden="false" customHeight="false" outlineLevel="0" collapsed="false">
      <c r="A103" s="228" t="s">
        <v>227</v>
      </c>
      <c r="B103" s="217" t="s">
        <v>321</v>
      </c>
      <c r="C103" s="252" t="n">
        <f aca="false">(8%*40%*5.55%)</f>
        <v>0.001776</v>
      </c>
      <c r="D103" s="230" t="n">
        <f aca="false">ROUND($D$97*C103,2)</f>
        <v>0</v>
      </c>
    </row>
    <row r="104" customFormat="false" ht="15" hidden="false" customHeight="true" outlineLevel="0" collapsed="false">
      <c r="A104" s="228" t="s">
        <v>229</v>
      </c>
      <c r="B104" s="217" t="s">
        <v>322</v>
      </c>
      <c r="C104" s="252" t="n">
        <f aca="false">(1/30*7)/12</f>
        <v>0.0194444444444444</v>
      </c>
      <c r="D104" s="230" t="n">
        <f aca="false">ROUND($D$97*C104,2)</f>
        <v>0</v>
      </c>
    </row>
    <row r="105" customFormat="false" ht="15" hidden="false" customHeight="false" outlineLevel="0" collapsed="false">
      <c r="A105" s="228" t="s">
        <v>232</v>
      </c>
      <c r="B105" s="217" t="s">
        <v>323</v>
      </c>
      <c r="C105" s="252" t="n">
        <v>0.0072</v>
      </c>
      <c r="D105" s="265" t="n">
        <f aca="false">ROUND($D$97*C105,2)</f>
        <v>0</v>
      </c>
    </row>
    <row r="106" customFormat="false" ht="15" hidden="false" customHeight="false" outlineLevel="0" collapsed="false">
      <c r="A106" s="228" t="s">
        <v>234</v>
      </c>
      <c r="B106" s="217" t="s">
        <v>324</v>
      </c>
      <c r="C106" s="252" t="n">
        <f aca="false">((0.08*0.4))</f>
        <v>0.032</v>
      </c>
      <c r="D106" s="230" t="n">
        <f aca="false">ROUND($D$97*C106,2)</f>
        <v>0</v>
      </c>
    </row>
    <row r="107" customFormat="false" ht="12.75" hidden="false" customHeight="true" outlineLevel="0" collapsed="false">
      <c r="A107" s="248" t="s">
        <v>41</v>
      </c>
      <c r="B107" s="248"/>
      <c r="C107" s="248"/>
      <c r="D107" s="234" t="n">
        <f aca="false">SUM(D101:D106)</f>
        <v>0</v>
      </c>
    </row>
    <row r="108" customFormat="false" ht="86.55" hidden="false" customHeight="true" outlineLevel="0" collapsed="false">
      <c r="A108" s="266" t="s">
        <v>325</v>
      </c>
      <c r="B108" s="266"/>
      <c r="C108" s="266"/>
      <c r="D108" s="266"/>
    </row>
    <row r="109" customFormat="false" ht="15" hidden="false" customHeight="false" outlineLevel="0" collapsed="false">
      <c r="A109" s="237"/>
      <c r="B109" s="237"/>
      <c r="C109" s="237"/>
      <c r="D109" s="258"/>
    </row>
    <row r="110" customFormat="false" ht="14.25" hidden="false" customHeight="true" outlineLevel="0" collapsed="false">
      <c r="A110" s="267" t="s">
        <v>326</v>
      </c>
      <c r="B110" s="267"/>
      <c r="C110" s="260" t="s">
        <v>327</v>
      </c>
      <c r="D110" s="262" t="n">
        <f aca="false">D31</f>
        <v>0</v>
      </c>
    </row>
    <row r="111" customFormat="false" ht="15" hidden="false" customHeight="false" outlineLevel="0" collapsed="false">
      <c r="A111" s="267"/>
      <c r="B111" s="267"/>
      <c r="C111" s="260" t="s">
        <v>316</v>
      </c>
      <c r="D111" s="262" t="n">
        <f aca="false">D52</f>
        <v>0</v>
      </c>
    </row>
    <row r="112" customFormat="false" ht="15" hidden="false" customHeight="false" outlineLevel="0" collapsed="false">
      <c r="A112" s="267"/>
      <c r="B112" s="267"/>
      <c r="C112" s="260" t="s">
        <v>328</v>
      </c>
      <c r="D112" s="262" t="n">
        <f aca="false">D92-D78-D81</f>
        <v>0</v>
      </c>
    </row>
    <row r="113" customFormat="false" ht="15" hidden="false" customHeight="false" outlineLevel="0" collapsed="false">
      <c r="A113" s="267"/>
      <c r="B113" s="267"/>
      <c r="C113" s="260" t="s">
        <v>329</v>
      </c>
      <c r="D113" s="262" t="n">
        <f aca="false">D107</f>
        <v>0</v>
      </c>
    </row>
    <row r="114" customFormat="false" ht="41.25" hidden="false" customHeight="true" outlineLevel="0" collapsed="false">
      <c r="A114" s="267"/>
      <c r="B114" s="267"/>
      <c r="C114" s="268" t="s">
        <v>330</v>
      </c>
      <c r="D114" s="262" t="n">
        <f aca="false">SUM(D110:D113)</f>
        <v>0</v>
      </c>
    </row>
    <row r="116" customFormat="false" ht="15" hidden="false" customHeight="false" outlineLevel="0" collapsed="false">
      <c r="A116" s="214" t="s">
        <v>332</v>
      </c>
      <c r="B116" s="214"/>
      <c r="C116" s="214"/>
      <c r="D116" s="214"/>
    </row>
    <row r="117" customFormat="false" ht="15" hidden="false" customHeight="false" outlineLevel="0" collapsed="false">
      <c r="A117" s="270" t="s">
        <v>333</v>
      </c>
      <c r="B117" s="270"/>
      <c r="C117" s="270"/>
      <c r="D117" s="270"/>
    </row>
    <row r="118" customFormat="false" ht="15" hidden="false" customHeight="false" outlineLevel="0" collapsed="false">
      <c r="A118" s="216" t="s">
        <v>334</v>
      </c>
      <c r="B118" s="245" t="s">
        <v>335</v>
      </c>
      <c r="C118" s="245" t="s">
        <v>274</v>
      </c>
      <c r="D118" s="216" t="s">
        <v>259</v>
      </c>
    </row>
    <row r="119" customFormat="false" ht="15" hidden="false" customHeight="false" outlineLevel="0" collapsed="false">
      <c r="A119" s="228" t="s">
        <v>221</v>
      </c>
      <c r="B119" s="217" t="s">
        <v>336</v>
      </c>
      <c r="C119" s="271" t="n">
        <v>0</v>
      </c>
      <c r="D119" s="230" t="n">
        <f aca="false">ROUND($D$114*C119,2)</f>
        <v>0</v>
      </c>
    </row>
    <row r="120" customFormat="false" ht="15" hidden="false" customHeight="false" outlineLevel="0" collapsed="false">
      <c r="A120" s="228" t="s">
        <v>224</v>
      </c>
      <c r="B120" s="217" t="s">
        <v>337</v>
      </c>
      <c r="C120" s="271" t="n">
        <v>0.01633</v>
      </c>
      <c r="D120" s="230" t="n">
        <f aca="false">ROUND($D$114*C120,2)</f>
        <v>0</v>
      </c>
    </row>
    <row r="121" customFormat="false" ht="15" hidden="false" customHeight="false" outlineLevel="0" collapsed="false">
      <c r="A121" s="228" t="s">
        <v>227</v>
      </c>
      <c r="B121" s="217" t="s">
        <v>338</v>
      </c>
      <c r="C121" s="271" t="n">
        <v>0.000208333333333333</v>
      </c>
      <c r="D121" s="230" t="n">
        <f aca="false">ROUND($D$114*C121,2)</f>
        <v>0</v>
      </c>
    </row>
    <row r="122" customFormat="false" ht="15" hidden="false" customHeight="false" outlineLevel="0" collapsed="false">
      <c r="A122" s="228" t="s">
        <v>229</v>
      </c>
      <c r="B122" s="217" t="s">
        <v>339</v>
      </c>
      <c r="C122" s="271" t="n">
        <v>0.00333333333333333</v>
      </c>
      <c r="D122" s="230" t="n">
        <f aca="false">ROUND($D$114*C122,2)</f>
        <v>0</v>
      </c>
    </row>
    <row r="123" customFormat="false" ht="15" hidden="false" customHeight="false" outlineLevel="0" collapsed="false">
      <c r="A123" s="228" t="s">
        <v>232</v>
      </c>
      <c r="B123" s="217" t="s">
        <v>340</v>
      </c>
      <c r="C123" s="272" t="n">
        <v>0.00056</v>
      </c>
      <c r="D123" s="230" t="n">
        <f aca="false">ROUND($D$114*C123,2)</f>
        <v>0</v>
      </c>
    </row>
    <row r="124" customFormat="false" ht="15" hidden="false" customHeight="false" outlineLevel="0" collapsed="false">
      <c r="A124" s="228" t="s">
        <v>234</v>
      </c>
      <c r="B124" s="217" t="s">
        <v>341</v>
      </c>
      <c r="C124" s="271"/>
      <c r="D124" s="230"/>
    </row>
    <row r="125" customFormat="false" ht="12.75" hidden="false" customHeight="true" outlineLevel="0" collapsed="false">
      <c r="A125" s="248" t="s">
        <v>288</v>
      </c>
      <c r="B125" s="248"/>
      <c r="C125" s="273" t="n">
        <f aca="false">SUM(C119:C124)</f>
        <v>0.0204316666666667</v>
      </c>
      <c r="D125" s="234" t="n">
        <f aca="false">SUM(D119:D124)</f>
        <v>0</v>
      </c>
    </row>
    <row r="126" customFormat="false" ht="59.25" hidden="false" customHeight="true" outlineLevel="0" collapsed="false">
      <c r="A126" s="317" t="s">
        <v>342</v>
      </c>
      <c r="B126" s="317"/>
      <c r="C126" s="317"/>
      <c r="D126" s="317"/>
    </row>
    <row r="127" customFormat="false" ht="14.9" hidden="false" customHeight="true" outlineLevel="0" collapsed="false">
      <c r="A127" s="274"/>
      <c r="B127" s="274"/>
      <c r="C127" s="274"/>
      <c r="D127" s="274"/>
    </row>
    <row r="128" customFormat="false" ht="14.9" hidden="false" customHeight="true" outlineLevel="0" collapsed="false">
      <c r="A128" s="275" t="s">
        <v>343</v>
      </c>
      <c r="B128" s="275"/>
      <c r="C128" s="275"/>
      <c r="D128" s="275"/>
    </row>
    <row r="129" customFormat="false" ht="14.9" hidden="false" customHeight="true" outlineLevel="0" collapsed="false">
      <c r="A129" s="276"/>
      <c r="B129" s="276"/>
      <c r="C129" s="276"/>
      <c r="D129" s="276"/>
    </row>
    <row r="130" customFormat="false" ht="15" hidden="false" customHeight="false" outlineLevel="0" collapsed="false">
      <c r="A130" s="216" t="s">
        <v>344</v>
      </c>
      <c r="B130" s="245" t="s">
        <v>345</v>
      </c>
      <c r="C130" s="216" t="s">
        <v>274</v>
      </c>
      <c r="D130" s="216" t="s">
        <v>259</v>
      </c>
    </row>
    <row r="131" customFormat="false" ht="19.65" hidden="false" customHeight="true" outlineLevel="0" collapsed="false">
      <c r="A131" s="228" t="s">
        <v>221</v>
      </c>
      <c r="B131" s="217" t="s">
        <v>345</v>
      </c>
      <c r="C131" s="264" t="n">
        <v>0.00752</v>
      </c>
      <c r="D131" s="277" t="n">
        <f aca="false">ROUND(C131*D114,2)</f>
        <v>0</v>
      </c>
    </row>
    <row r="132" customFormat="false" ht="14.9" hidden="false" customHeight="true" outlineLevel="0" collapsed="false">
      <c r="A132" s="278" t="s">
        <v>288</v>
      </c>
      <c r="B132" s="278"/>
      <c r="C132" s="278"/>
      <c r="D132" s="279" t="n">
        <f aca="false">D131</f>
        <v>0</v>
      </c>
    </row>
    <row r="133" customFormat="false" ht="14.9" hidden="false" customHeight="true" outlineLevel="0" collapsed="false">
      <c r="A133" s="280"/>
      <c r="B133" s="280"/>
      <c r="C133" s="281"/>
      <c r="D133" s="282"/>
    </row>
    <row r="134" customFormat="false" ht="14.9" hidden="false" customHeight="true" outlineLevel="0" collapsed="false">
      <c r="A134" s="283" t="s">
        <v>346</v>
      </c>
      <c r="B134" s="283"/>
      <c r="C134" s="283"/>
      <c r="D134" s="283"/>
    </row>
    <row r="135" customFormat="false" ht="14.9" hidden="false" customHeight="true" outlineLevel="0" collapsed="false">
      <c r="A135" s="276"/>
      <c r="B135" s="276"/>
      <c r="C135" s="276"/>
      <c r="D135" s="276"/>
    </row>
    <row r="136" customFormat="false" ht="14.9" hidden="false" customHeight="true" outlineLevel="0" collapsed="false">
      <c r="A136" s="284" t="n">
        <v>4</v>
      </c>
      <c r="B136" s="245" t="s">
        <v>347</v>
      </c>
      <c r="C136" s="284"/>
      <c r="D136" s="284" t="s">
        <v>259</v>
      </c>
    </row>
    <row r="137" customFormat="false" ht="14.9" hidden="false" customHeight="true" outlineLevel="0" collapsed="false">
      <c r="A137" s="285" t="s">
        <v>334</v>
      </c>
      <c r="B137" s="217" t="str">
        <f aca="false">B118</f>
        <v>Ausências Legais</v>
      </c>
      <c r="C137" s="217"/>
      <c r="D137" s="277" t="n">
        <f aca="false">D125</f>
        <v>0</v>
      </c>
    </row>
    <row r="138" customFormat="false" ht="14.9" hidden="false" customHeight="true" outlineLevel="0" collapsed="false">
      <c r="A138" s="285" t="s">
        <v>344</v>
      </c>
      <c r="B138" s="217" t="str">
        <f aca="false">B130</f>
        <v>Incidência do Submódulo 2.2 sobre o Substituto nas Ausências Legais</v>
      </c>
      <c r="C138" s="217"/>
      <c r="D138" s="277" t="n">
        <f aca="false">D132</f>
        <v>0</v>
      </c>
    </row>
    <row r="139" customFormat="false" ht="14.9" hidden="false" customHeight="true" outlineLevel="0" collapsed="false">
      <c r="A139" s="278" t="s">
        <v>41</v>
      </c>
      <c r="B139" s="278"/>
      <c r="C139" s="278"/>
      <c r="D139" s="286" t="n">
        <f aca="false">SUM(D137:D138)</f>
        <v>0</v>
      </c>
    </row>
    <row r="140" customFormat="false" ht="14.9" hidden="false" customHeight="true" outlineLevel="0" collapsed="false">
      <c r="A140" s="274"/>
      <c r="B140" s="274"/>
      <c r="C140" s="274"/>
      <c r="D140" s="274"/>
    </row>
    <row r="141" customFormat="false" ht="15" hidden="false" customHeight="false" outlineLevel="0" collapsed="false">
      <c r="A141" s="263" t="s">
        <v>348</v>
      </c>
      <c r="B141" s="263"/>
      <c r="C141" s="263"/>
      <c r="D141" s="263"/>
    </row>
    <row r="142" customFormat="false" ht="12.75" hidden="false" customHeight="true" outlineLevel="0" collapsed="false">
      <c r="A142" s="216" t="n">
        <v>5</v>
      </c>
      <c r="B142" s="245" t="s">
        <v>214</v>
      </c>
      <c r="C142" s="245"/>
      <c r="D142" s="216" t="s">
        <v>259</v>
      </c>
    </row>
    <row r="143" customFormat="false" ht="12.75" hidden="false" customHeight="true" outlineLevel="0" collapsed="false">
      <c r="A143" s="287" t="s">
        <v>221</v>
      </c>
      <c r="B143" s="288" t="s">
        <v>349</v>
      </c>
      <c r="C143" s="288"/>
      <c r="D143" s="230" t="n">
        <v>0</v>
      </c>
    </row>
    <row r="144" customFormat="false" ht="12.75" hidden="false" customHeight="true" outlineLevel="0" collapsed="false">
      <c r="A144" s="287" t="s">
        <v>224</v>
      </c>
      <c r="B144" s="288" t="s">
        <v>394</v>
      </c>
      <c r="C144" s="288"/>
      <c r="D144" s="230" t="n">
        <v>0</v>
      </c>
    </row>
    <row r="145" customFormat="false" ht="12.75" hidden="false" customHeight="true" outlineLevel="0" collapsed="false">
      <c r="A145" s="287" t="s">
        <v>227</v>
      </c>
      <c r="B145" s="288" t="s">
        <v>308</v>
      </c>
      <c r="C145" s="288"/>
      <c r="D145" s="230" t="n">
        <v>0</v>
      </c>
    </row>
    <row r="146" customFormat="false" ht="12.75" hidden="false" customHeight="true" outlineLevel="0" collapsed="false">
      <c r="A146" s="289" t="s">
        <v>288</v>
      </c>
      <c r="B146" s="289"/>
      <c r="C146" s="289"/>
      <c r="D146" s="230" t="n">
        <f aca="false">SUM(D143:D145)</f>
        <v>0</v>
      </c>
    </row>
    <row r="147" customFormat="false" ht="15" hidden="false" customHeight="false" outlineLevel="0" collapsed="false">
      <c r="A147" s="237"/>
      <c r="B147" s="237"/>
      <c r="C147" s="237"/>
      <c r="D147" s="258"/>
    </row>
    <row r="148" customFormat="false" ht="14.25" hidden="false" customHeight="true" outlineLevel="0" collapsed="false">
      <c r="A148" s="290" t="s">
        <v>351</v>
      </c>
      <c r="B148" s="290"/>
      <c r="C148" s="260" t="s">
        <v>327</v>
      </c>
      <c r="D148" s="262" t="n">
        <f aca="false">D31</f>
        <v>0</v>
      </c>
    </row>
    <row r="149" customFormat="false" ht="15" hidden="false" customHeight="false" outlineLevel="0" collapsed="false">
      <c r="A149" s="290"/>
      <c r="B149" s="290"/>
      <c r="C149" s="260" t="s">
        <v>352</v>
      </c>
      <c r="D149" s="262" t="n">
        <f aca="false">D93</f>
        <v>0</v>
      </c>
    </row>
    <row r="150" customFormat="false" ht="15" hidden="false" customHeight="false" outlineLevel="0" collapsed="false">
      <c r="A150" s="290"/>
      <c r="B150" s="290"/>
      <c r="C150" s="260" t="s">
        <v>329</v>
      </c>
      <c r="D150" s="262" t="n">
        <f aca="false">D107</f>
        <v>0</v>
      </c>
    </row>
    <row r="151" customFormat="false" ht="15" hidden="false" customHeight="false" outlineLevel="0" collapsed="false">
      <c r="A151" s="290"/>
      <c r="B151" s="290"/>
      <c r="C151" s="260" t="s">
        <v>353</v>
      </c>
      <c r="D151" s="262" t="n">
        <f aca="false">D139</f>
        <v>0</v>
      </c>
    </row>
    <row r="152" customFormat="false" ht="15" hidden="false" customHeight="false" outlineLevel="0" collapsed="false">
      <c r="A152" s="290"/>
      <c r="B152" s="290"/>
      <c r="C152" s="260" t="s">
        <v>354</v>
      </c>
      <c r="D152" s="262" t="n">
        <f aca="false">D146</f>
        <v>0</v>
      </c>
    </row>
    <row r="153" customFormat="false" ht="15" hidden="false" customHeight="false" outlineLevel="0" collapsed="false">
      <c r="A153" s="290"/>
      <c r="B153" s="290"/>
      <c r="C153" s="268" t="s">
        <v>330</v>
      </c>
      <c r="D153" s="262" t="n">
        <f aca="false">SUM(D148:D152)</f>
        <v>0</v>
      </c>
    </row>
    <row r="154" customFormat="false" ht="14.25" hidden="false" customHeight="true" outlineLevel="0" collapsed="false">
      <c r="A154" s="291" t="s">
        <v>355</v>
      </c>
      <c r="B154" s="291"/>
      <c r="C154" s="260" t="s">
        <v>327</v>
      </c>
      <c r="D154" s="262" t="n">
        <f aca="false">D148</f>
        <v>0</v>
      </c>
    </row>
    <row r="155" customFormat="false" ht="15" hidden="false" customHeight="false" outlineLevel="0" collapsed="false">
      <c r="A155" s="291"/>
      <c r="B155" s="291"/>
      <c r="C155" s="260" t="s">
        <v>352</v>
      </c>
      <c r="D155" s="262" t="n">
        <f aca="false">D149</f>
        <v>0</v>
      </c>
    </row>
    <row r="156" customFormat="false" ht="15" hidden="false" customHeight="false" outlineLevel="0" collapsed="false">
      <c r="A156" s="291"/>
      <c r="B156" s="291"/>
      <c r="C156" s="260" t="s">
        <v>329</v>
      </c>
      <c r="D156" s="262" t="n">
        <f aca="false">D150</f>
        <v>0</v>
      </c>
    </row>
    <row r="157" customFormat="false" ht="15" hidden="false" customHeight="false" outlineLevel="0" collapsed="false">
      <c r="A157" s="291"/>
      <c r="B157" s="291"/>
      <c r="C157" s="260" t="s">
        <v>353</v>
      </c>
      <c r="D157" s="262" t="n">
        <f aca="false">D151</f>
        <v>0</v>
      </c>
    </row>
    <row r="158" customFormat="false" ht="15" hidden="false" customHeight="false" outlineLevel="0" collapsed="false">
      <c r="A158" s="291"/>
      <c r="B158" s="291"/>
      <c r="C158" s="260" t="s">
        <v>354</v>
      </c>
      <c r="D158" s="262" t="n">
        <f aca="false">D152</f>
        <v>0</v>
      </c>
    </row>
    <row r="159" customFormat="false" ht="15" hidden="false" customHeight="false" outlineLevel="0" collapsed="false">
      <c r="A159" s="291"/>
      <c r="B159" s="291"/>
      <c r="C159" s="260" t="s">
        <v>356</v>
      </c>
      <c r="D159" s="262" t="n">
        <f aca="false">D165</f>
        <v>0</v>
      </c>
    </row>
    <row r="160" customFormat="false" ht="15" hidden="false" customHeight="false" outlineLevel="0" collapsed="false">
      <c r="A160" s="291"/>
      <c r="B160" s="291"/>
      <c r="C160" s="268" t="s">
        <v>330</v>
      </c>
      <c r="D160" s="292" t="n">
        <f aca="false">SUM(D154:D159)</f>
        <v>0</v>
      </c>
    </row>
    <row r="162" customFormat="false" ht="15" hidden="false" customHeight="false" outlineLevel="0" collapsed="false">
      <c r="A162" s="214" t="s">
        <v>357</v>
      </c>
      <c r="B162" s="214"/>
      <c r="C162" s="214"/>
      <c r="D162" s="214"/>
    </row>
    <row r="164" customFormat="false" ht="15" hidden="false" customHeight="false" outlineLevel="0" collapsed="false">
      <c r="A164" s="293" t="n">
        <v>6</v>
      </c>
      <c r="B164" s="294" t="s">
        <v>215</v>
      </c>
      <c r="C164" s="295" t="s">
        <v>274</v>
      </c>
      <c r="D164" s="295" t="s">
        <v>259</v>
      </c>
    </row>
    <row r="165" customFormat="false" ht="15" hidden="false" customHeight="false" outlineLevel="0" collapsed="false">
      <c r="A165" s="296" t="s">
        <v>221</v>
      </c>
      <c r="B165" s="297" t="s">
        <v>197</v>
      </c>
      <c r="C165" s="298" t="n">
        <v>0.05</v>
      </c>
      <c r="D165" s="299" t="n">
        <f aca="false">ROUND(D153*C165,2)</f>
        <v>0</v>
      </c>
    </row>
    <row r="166" customFormat="false" ht="15" hidden="false" customHeight="false" outlineLevel="0" collapsed="false">
      <c r="A166" s="296" t="s">
        <v>224</v>
      </c>
      <c r="B166" s="297" t="s">
        <v>199</v>
      </c>
      <c r="C166" s="300" t="n">
        <v>0.0679</v>
      </c>
      <c r="D166" s="299" t="n">
        <f aca="false">ROUND(D160*C166,2)</f>
        <v>0</v>
      </c>
    </row>
    <row r="167" customFormat="false" ht="13.5" hidden="false" customHeight="true" outlineLevel="0" collapsed="false">
      <c r="A167" s="301" t="s">
        <v>358</v>
      </c>
      <c r="B167" s="301"/>
      <c r="C167" s="301"/>
      <c r="D167" s="299" t="n">
        <f aca="false">D153+D165+D166</f>
        <v>0</v>
      </c>
    </row>
    <row r="168" customFormat="false" ht="13.5" hidden="false" customHeight="true" outlineLevel="0" collapsed="false">
      <c r="A168" s="301" t="s">
        <v>359</v>
      </c>
      <c r="B168" s="301"/>
      <c r="C168" s="301"/>
      <c r="D168" s="299" t="n">
        <f aca="false">ROUND(D167/(1-C169),2)</f>
        <v>0</v>
      </c>
    </row>
    <row r="169" customFormat="false" ht="15" hidden="false" customHeight="false" outlineLevel="0" collapsed="false">
      <c r="A169" s="296" t="s">
        <v>227</v>
      </c>
      <c r="B169" s="297" t="s">
        <v>198</v>
      </c>
      <c r="C169" s="298" t="n">
        <f aca="false">SUM(C170:C172)</f>
        <v>0.0765</v>
      </c>
      <c r="D169" s="299"/>
    </row>
    <row r="170" customFormat="false" ht="15" hidden="false" customHeight="false" outlineLevel="0" collapsed="false">
      <c r="A170" s="296"/>
      <c r="B170" s="297" t="s">
        <v>360</v>
      </c>
      <c r="C170" s="300" t="n">
        <v>0.0065</v>
      </c>
      <c r="D170" s="299" t="n">
        <f aca="false">ROUND($D$168*C170,2)</f>
        <v>0</v>
      </c>
    </row>
    <row r="171" customFormat="false" ht="15" hidden="false" customHeight="false" outlineLevel="0" collapsed="false">
      <c r="A171" s="296"/>
      <c r="B171" s="297" t="s">
        <v>361</v>
      </c>
      <c r="C171" s="300" t="n">
        <v>0.03</v>
      </c>
      <c r="D171" s="299" t="n">
        <f aca="false">ROUND($D$168*C171,2)</f>
        <v>0</v>
      </c>
    </row>
    <row r="172" customFormat="false" ht="15" hidden="false" customHeight="false" outlineLevel="0" collapsed="false">
      <c r="A172" s="296"/>
      <c r="B172" s="297" t="s">
        <v>362</v>
      </c>
      <c r="C172" s="300" t="n">
        <v>0.04</v>
      </c>
      <c r="D172" s="299" t="n">
        <f aca="false">ROUND($D$168*C172,2)</f>
        <v>0</v>
      </c>
    </row>
    <row r="173" customFormat="false" ht="24" hidden="false" customHeight="true" outlineLevel="0" collapsed="false">
      <c r="A173" s="293" t="s">
        <v>288</v>
      </c>
      <c r="B173" s="293"/>
      <c r="C173" s="302"/>
      <c r="D173" s="299" t="n">
        <f aca="false">SUM(D170:D172)+D165+D166</f>
        <v>0</v>
      </c>
    </row>
    <row r="174" customFormat="false" ht="34.5" hidden="false" customHeight="true" outlineLevel="0" collapsed="false">
      <c r="A174" s="317" t="s">
        <v>363</v>
      </c>
      <c r="B174" s="317"/>
      <c r="C174" s="317"/>
      <c r="D174" s="317"/>
    </row>
    <row r="176" customFormat="false" ht="15" hidden="false" customHeight="false" outlineLevel="0" collapsed="false">
      <c r="A176" s="214" t="s">
        <v>364</v>
      </c>
      <c r="B176" s="214"/>
      <c r="C176" s="214"/>
      <c r="D176" s="214"/>
    </row>
    <row r="178" customFormat="false" ht="13.5" hidden="false" customHeight="true" outlineLevel="0" collapsed="false">
      <c r="A178" s="293"/>
      <c r="B178" s="293" t="s">
        <v>365</v>
      </c>
      <c r="C178" s="293"/>
      <c r="D178" s="295" t="s">
        <v>259</v>
      </c>
    </row>
    <row r="179" customFormat="false" ht="13.5" hidden="false" customHeight="true" outlineLevel="0" collapsed="false">
      <c r="A179" s="304" t="s">
        <v>221</v>
      </c>
      <c r="B179" s="305" t="s">
        <v>256</v>
      </c>
      <c r="C179" s="305"/>
      <c r="D179" s="299" t="n">
        <f aca="false">D148</f>
        <v>0</v>
      </c>
    </row>
    <row r="180" customFormat="false" ht="13.5" hidden="false" customHeight="true" outlineLevel="0" collapsed="false">
      <c r="A180" s="304" t="s">
        <v>224</v>
      </c>
      <c r="B180" s="305" t="s">
        <v>268</v>
      </c>
      <c r="C180" s="305"/>
      <c r="D180" s="299" t="n">
        <f aca="false">D149</f>
        <v>0</v>
      </c>
    </row>
    <row r="181" customFormat="false" ht="13.5" hidden="false" customHeight="true" outlineLevel="0" collapsed="false">
      <c r="A181" s="304" t="s">
        <v>227</v>
      </c>
      <c r="B181" s="305" t="s">
        <v>317</v>
      </c>
      <c r="C181" s="305"/>
      <c r="D181" s="299" t="n">
        <f aca="false">D150</f>
        <v>0</v>
      </c>
    </row>
    <row r="182" customFormat="false" ht="13.5" hidden="false" customHeight="true" outlineLevel="0" collapsed="false">
      <c r="A182" s="304" t="s">
        <v>229</v>
      </c>
      <c r="B182" s="305" t="s">
        <v>332</v>
      </c>
      <c r="C182" s="305"/>
      <c r="D182" s="299" t="n">
        <f aca="false">D151</f>
        <v>0</v>
      </c>
    </row>
    <row r="183" customFormat="false" ht="13.5" hidden="false" customHeight="true" outlineLevel="0" collapsed="false">
      <c r="A183" s="304" t="s">
        <v>232</v>
      </c>
      <c r="B183" s="305" t="s">
        <v>348</v>
      </c>
      <c r="C183" s="305"/>
      <c r="D183" s="299" t="n">
        <f aca="false">D152</f>
        <v>0</v>
      </c>
    </row>
    <row r="184" customFormat="false" ht="13.5" hidden="false" customHeight="true" outlineLevel="0" collapsed="false">
      <c r="A184" s="293" t="s">
        <v>366</v>
      </c>
      <c r="B184" s="293"/>
      <c r="C184" s="293"/>
      <c r="D184" s="299" t="n">
        <f aca="false">SUM(D179:D183)</f>
        <v>0</v>
      </c>
    </row>
    <row r="185" customFormat="false" ht="13.5" hidden="false" customHeight="true" outlineLevel="0" collapsed="false">
      <c r="A185" s="304" t="s">
        <v>234</v>
      </c>
      <c r="B185" s="305" t="s">
        <v>367</v>
      </c>
      <c r="C185" s="305"/>
      <c r="D185" s="299" t="n">
        <f aca="false">D173</f>
        <v>0</v>
      </c>
    </row>
    <row r="186" customFormat="false" ht="13.5" hidden="false" customHeight="true" outlineLevel="0" collapsed="false">
      <c r="A186" s="306" t="s">
        <v>368</v>
      </c>
      <c r="B186" s="306"/>
      <c r="C186" s="306"/>
      <c r="D186" s="307" t="n">
        <f aca="false">(D184+D185)</f>
        <v>0</v>
      </c>
      <c r="H186" s="319"/>
      <c r="I186" s="319"/>
    </row>
    <row r="187" customFormat="false" ht="15" hidden="false" customHeight="false" outlineLevel="0" collapsed="false">
      <c r="A187" s="308"/>
      <c r="B187" s="308"/>
      <c r="C187" s="308"/>
      <c r="D187" s="308"/>
    </row>
    <row r="188" customFormat="false" ht="15.75" hidden="false" customHeight="true" outlineLevel="0" collapsed="false">
      <c r="A188" s="308"/>
      <c r="B188" s="308"/>
      <c r="C188" s="308"/>
      <c r="D188" s="308"/>
    </row>
    <row r="189" customFormat="false" ht="12.75" hidden="false" customHeight="true" outlineLevel="0" collapsed="false">
      <c r="A189" s="309" t="s">
        <v>369</v>
      </c>
      <c r="B189" s="309"/>
      <c r="C189" s="309"/>
      <c r="D189" s="309"/>
    </row>
    <row r="190" customFormat="false" ht="15" hidden="false" customHeight="false" outlineLevel="0" collapsed="false">
      <c r="A190" s="309"/>
      <c r="B190" s="309"/>
      <c r="C190" s="309"/>
      <c r="D190" s="309"/>
    </row>
    <row r="191" customFormat="false" ht="15" hidden="false" customHeight="false" outlineLevel="0" collapsed="false">
      <c r="A191" s="309"/>
      <c r="B191" s="309"/>
      <c r="C191" s="309"/>
      <c r="D191" s="309"/>
    </row>
    <row r="192" customFormat="false" ht="33" hidden="false" customHeight="true" outlineLevel="0" collapsed="false">
      <c r="A192" s="310" t="s">
        <v>388</v>
      </c>
      <c r="B192" s="310"/>
      <c r="C192" s="310"/>
      <c r="D192" s="310"/>
    </row>
    <row r="193" customFormat="false" ht="21" hidden="false" customHeight="true" outlineLevel="0" collapsed="false">
      <c r="A193" s="311" t="s">
        <v>371</v>
      </c>
      <c r="B193" s="311"/>
      <c r="C193" s="311"/>
      <c r="D193" s="311"/>
    </row>
    <row r="196" customFormat="false" ht="15" hidden="false" customHeight="false" outlineLevel="0" collapsed="false">
      <c r="A196" s="312" t="s">
        <v>372</v>
      </c>
      <c r="B196" s="312"/>
      <c r="C196" s="312"/>
      <c r="D196" s="312"/>
    </row>
    <row r="197" customFormat="false" ht="15" hidden="false" customHeight="false" outlineLevel="0" collapsed="false">
      <c r="A197" s="312" t="s">
        <v>373</v>
      </c>
      <c r="B197" s="312"/>
      <c r="C197" s="312"/>
      <c r="D197" s="312"/>
    </row>
  </sheetData>
  <mergeCells count="102">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B29:C29"/>
    <mergeCell ref="B30:C30"/>
    <mergeCell ref="A31:C31"/>
    <mergeCell ref="A32:D32"/>
    <mergeCell ref="A33:D33"/>
    <mergeCell ref="A34:D34"/>
    <mergeCell ref="A35:D35"/>
    <mergeCell ref="A36:D36"/>
    <mergeCell ref="A37:D37"/>
    <mergeCell ref="A38:D38"/>
    <mergeCell ref="A39:D39"/>
    <mergeCell ref="A41:D41"/>
    <mergeCell ref="A43:B44"/>
    <mergeCell ref="A46:D46"/>
    <mergeCell ref="A52:C52"/>
    <mergeCell ref="A53:D53"/>
    <mergeCell ref="A55:B57"/>
    <mergeCell ref="A59:D59"/>
    <mergeCell ref="A70:B70"/>
    <mergeCell ref="A71:D71"/>
    <mergeCell ref="A72:D72"/>
    <mergeCell ref="A74:D74"/>
    <mergeCell ref="B75:C75"/>
    <mergeCell ref="B76:C76"/>
    <mergeCell ref="B77:C77"/>
    <mergeCell ref="B78:C78"/>
    <mergeCell ref="B79:C79"/>
    <mergeCell ref="B80:C80"/>
    <mergeCell ref="B81:C81"/>
    <mergeCell ref="B82:C82"/>
    <mergeCell ref="B83:C83"/>
    <mergeCell ref="B84:C84"/>
    <mergeCell ref="A85:C85"/>
    <mergeCell ref="A86:D86"/>
    <mergeCell ref="A88:D88"/>
    <mergeCell ref="B89:C89"/>
    <mergeCell ref="B90:C90"/>
    <mergeCell ref="B91:C91"/>
    <mergeCell ref="B92:C92"/>
    <mergeCell ref="A93:C93"/>
    <mergeCell ref="A95:B97"/>
    <mergeCell ref="A99:D99"/>
    <mergeCell ref="A107:C107"/>
    <mergeCell ref="A108:D108"/>
    <mergeCell ref="A110:B114"/>
    <mergeCell ref="A116:D116"/>
    <mergeCell ref="A117:D117"/>
    <mergeCell ref="A125:B125"/>
    <mergeCell ref="A126:D126"/>
    <mergeCell ref="A128:D128"/>
    <mergeCell ref="A132:C132"/>
    <mergeCell ref="A134:D134"/>
    <mergeCell ref="A139:C139"/>
    <mergeCell ref="A141:D141"/>
    <mergeCell ref="B142:C142"/>
    <mergeCell ref="B143:C143"/>
    <mergeCell ref="B144:C144"/>
    <mergeCell ref="B145:C145"/>
    <mergeCell ref="A146:C146"/>
    <mergeCell ref="A148:B153"/>
    <mergeCell ref="A154:B160"/>
    <mergeCell ref="A162:D162"/>
    <mergeCell ref="A167:C167"/>
    <mergeCell ref="A168:C168"/>
    <mergeCell ref="A173:B173"/>
    <mergeCell ref="A174:D174"/>
    <mergeCell ref="A176:D176"/>
    <mergeCell ref="B178:C178"/>
    <mergeCell ref="B179:C179"/>
    <mergeCell ref="B180:C180"/>
    <mergeCell ref="B181:C181"/>
    <mergeCell ref="B182:C182"/>
    <mergeCell ref="B183:C183"/>
    <mergeCell ref="A184:C184"/>
    <mergeCell ref="B185:C185"/>
    <mergeCell ref="A186:C186"/>
    <mergeCell ref="A189:D191"/>
    <mergeCell ref="A192:D192"/>
    <mergeCell ref="A193:D193"/>
    <mergeCell ref="A196:D196"/>
    <mergeCell ref="A197:D19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A933"/>
    <pageSetUpPr fitToPage="true"/>
  </sheetPr>
  <dimension ref="A1:L1048576"/>
  <sheetViews>
    <sheetView showFormulas="false" showGridLines="true" showRowColHeaders="true" showZeros="true" rightToLeft="false" tabSelected="false" showOutlineSymbols="true" defaultGridColor="true" view="normal" topLeftCell="A49" colorId="64" zoomScale="100" zoomScaleNormal="100" zoomScalePageLayoutView="100" workbookViewId="0">
      <selection pane="topLeft" activeCell="P72" activeCellId="0" sqref="P72"/>
    </sheetView>
  </sheetViews>
  <sheetFormatPr defaultColWidth="9.1484375" defaultRowHeight="15" customHeight="true" zeroHeight="false" outlineLevelRow="0" outlineLevelCol="0"/>
  <cols>
    <col collapsed="false" customWidth="true" hidden="false" outlineLevel="0" max="1" min="1" style="210" width="4.71"/>
    <col collapsed="false" customWidth="true" hidden="false" outlineLevel="0" max="2" min="2" style="210" width="63.14"/>
    <col collapsed="false" customWidth="true" hidden="false" outlineLevel="0" max="3" min="3" style="210" width="17.86"/>
    <col collapsed="false" customWidth="true" hidden="false" outlineLevel="0" max="4" min="4" style="210" width="19.71"/>
    <col collapsed="false" customWidth="true" hidden="false" outlineLevel="0" max="5" min="5" style="210" width="20.17"/>
    <col collapsed="false" customWidth="true" hidden="true" outlineLevel="0" max="6" min="6" style="210" width="15.06"/>
    <col collapsed="false" customWidth="true" hidden="true" outlineLevel="0" max="7" min="7" style="210" width="9.08"/>
    <col collapsed="false" customWidth="true" hidden="true" outlineLevel="0" max="8" min="8" style="210" width="18.13"/>
    <col collapsed="false" customWidth="true" hidden="true" outlineLevel="0" max="9" min="9" style="210" width="15.3"/>
    <col collapsed="false" customWidth="true" hidden="true" outlineLevel="0" max="10" min="10" style="210" width="17.67"/>
    <col collapsed="false" customWidth="true" hidden="true" outlineLevel="0" max="11" min="11" style="210" width="1.39"/>
    <col collapsed="false" customWidth="true" hidden="true" outlineLevel="0" max="12" min="12" style="210" width="16.27"/>
    <col collapsed="false" customWidth="false" hidden="false" outlineLevel="0" max="1024" min="13" style="210" width="9.14"/>
  </cols>
  <sheetData>
    <row r="1" customFormat="false" ht="15" hidden="false" customHeight="false" outlineLevel="0" collapsed="false">
      <c r="A1" s="212" t="s">
        <v>0</v>
      </c>
      <c r="B1" s="212"/>
      <c r="C1" s="212"/>
      <c r="D1" s="212"/>
    </row>
    <row r="2" customFormat="false" ht="15" hidden="false" customHeight="false" outlineLevel="0" collapsed="false">
      <c r="A2" s="212" t="s">
        <v>219</v>
      </c>
      <c r="B2" s="212"/>
      <c r="C2" s="212"/>
      <c r="D2" s="212"/>
    </row>
    <row r="3" customFormat="false" ht="15" hidden="false" customHeight="false" outlineLevel="0" collapsed="false">
      <c r="A3" s="213"/>
      <c r="B3" s="213"/>
      <c r="C3" s="213"/>
      <c r="D3" s="213"/>
    </row>
    <row r="4" customFormat="false" ht="15" hidden="false" customHeight="false" outlineLevel="0" collapsed="false">
      <c r="A4" s="214" t="s">
        <v>220</v>
      </c>
      <c r="B4" s="214"/>
      <c r="C4" s="214"/>
      <c r="D4" s="214"/>
    </row>
    <row r="5" customFormat="false" ht="15" hidden="false" customHeight="false" outlineLevel="0" collapsed="false">
      <c r="A5" s="215"/>
      <c r="B5" s="215"/>
      <c r="C5" s="215"/>
      <c r="D5" s="215"/>
    </row>
    <row r="6" customFormat="false" ht="15" hidden="false" customHeight="false" outlineLevel="0" collapsed="false">
      <c r="A6" s="216" t="s">
        <v>221</v>
      </c>
      <c r="B6" s="217" t="s">
        <v>222</v>
      </c>
      <c r="C6" s="218" t="s">
        <v>223</v>
      </c>
      <c r="D6" s="218"/>
    </row>
    <row r="7" customFormat="false" ht="15" hidden="false" customHeight="false" outlineLevel="0" collapsed="false">
      <c r="A7" s="216" t="s">
        <v>224</v>
      </c>
      <c r="B7" s="217" t="s">
        <v>225</v>
      </c>
      <c r="C7" s="218" t="s">
        <v>226</v>
      </c>
      <c r="D7" s="218"/>
    </row>
    <row r="8" customFormat="false" ht="15" hidden="false" customHeight="false" outlineLevel="0" collapsed="false">
      <c r="A8" s="216" t="s">
        <v>227</v>
      </c>
      <c r="B8" s="217" t="s">
        <v>228</v>
      </c>
      <c r="C8" s="219" t="n">
        <v>46179</v>
      </c>
      <c r="D8" s="219"/>
    </row>
    <row r="9" customFormat="false" ht="15" hidden="false" customHeight="false" outlineLevel="0" collapsed="false">
      <c r="A9" s="216" t="s">
        <v>229</v>
      </c>
      <c r="B9" s="217" t="s">
        <v>230</v>
      </c>
      <c r="C9" s="218" t="s">
        <v>231</v>
      </c>
      <c r="D9" s="218"/>
      <c r="K9" s="210" t="s">
        <v>395</v>
      </c>
    </row>
    <row r="10" customFormat="false" ht="15" hidden="false" customHeight="false" outlineLevel="0" collapsed="false">
      <c r="A10" s="216" t="s">
        <v>232</v>
      </c>
      <c r="B10" s="220" t="s">
        <v>233</v>
      </c>
      <c r="C10" s="221" t="n">
        <v>12</v>
      </c>
      <c r="D10" s="221"/>
    </row>
    <row r="11" customFormat="false" ht="23.85" hidden="false" customHeight="true" outlineLevel="0" collapsed="false">
      <c r="A11" s="216" t="s">
        <v>234</v>
      </c>
      <c r="B11" s="220" t="s">
        <v>235</v>
      </c>
      <c r="C11" s="222" t="s">
        <v>446</v>
      </c>
      <c r="D11" s="222"/>
      <c r="J11" s="210" t="s">
        <v>397</v>
      </c>
      <c r="K11" s="210" t="s">
        <v>398</v>
      </c>
      <c r="L11" s="210" t="n">
        <f aca="false">15*7</f>
        <v>105</v>
      </c>
    </row>
    <row r="12" customFormat="false" ht="15" hidden="false" customHeight="false" outlineLevel="0" collapsed="false">
      <c r="A12" s="216" t="s">
        <v>237</v>
      </c>
      <c r="B12" s="220" t="s">
        <v>238</v>
      </c>
      <c r="C12" s="218" t="s">
        <v>239</v>
      </c>
      <c r="D12" s="218"/>
      <c r="J12" s="210" t="s">
        <v>399</v>
      </c>
      <c r="K12" s="210" t="s">
        <v>400</v>
      </c>
      <c r="L12" s="210" t="n">
        <f aca="false">16*7</f>
        <v>112</v>
      </c>
    </row>
    <row r="13" customFormat="false" ht="15" hidden="false" customHeight="false" outlineLevel="0" collapsed="false">
      <c r="A13" s="216" t="s">
        <v>240</v>
      </c>
      <c r="B13" s="217" t="s">
        <v>241</v>
      </c>
      <c r="C13" s="218" t="s">
        <v>426</v>
      </c>
      <c r="D13" s="218"/>
      <c r="J13" s="210" t="s">
        <v>401</v>
      </c>
      <c r="K13" s="210" t="s">
        <v>402</v>
      </c>
      <c r="L13" s="210" t="n">
        <f aca="false">17*7</f>
        <v>119</v>
      </c>
    </row>
    <row r="14" customFormat="false" ht="15" hidden="false" customHeight="false" outlineLevel="0" collapsed="false">
      <c r="A14" s="216" t="s">
        <v>243</v>
      </c>
      <c r="B14" s="217" t="s">
        <v>244</v>
      </c>
      <c r="C14" s="223" t="n">
        <v>0</v>
      </c>
      <c r="D14" s="223"/>
    </row>
    <row r="15" customFormat="false" ht="23.25" hidden="false" customHeight="true" outlineLevel="0" collapsed="false">
      <c r="A15" s="216" t="s">
        <v>245</v>
      </c>
      <c r="B15" s="217" t="s">
        <v>246</v>
      </c>
      <c r="C15" s="222" t="s">
        <v>247</v>
      </c>
      <c r="D15" s="222"/>
    </row>
    <row r="16" customFormat="false" ht="15" hidden="false" customHeight="false" outlineLevel="0" collapsed="false">
      <c r="A16" s="216" t="s">
        <v>248</v>
      </c>
      <c r="B16" s="217" t="s">
        <v>249</v>
      </c>
      <c r="C16" s="218" t="s">
        <v>250</v>
      </c>
      <c r="D16" s="218"/>
    </row>
    <row r="17" customFormat="false" ht="15" hidden="false" customHeight="false" outlineLevel="0" collapsed="false">
      <c r="A17" s="216" t="s">
        <v>251</v>
      </c>
      <c r="B17" s="217" t="s">
        <v>252</v>
      </c>
      <c r="C17" s="221" t="s">
        <v>253</v>
      </c>
      <c r="D17" s="221"/>
    </row>
    <row r="18" customFormat="false" ht="15" hidden="false" customHeight="false" outlineLevel="0" collapsed="false">
      <c r="A18" s="216" t="s">
        <v>254</v>
      </c>
      <c r="B18" s="217" t="s">
        <v>255</v>
      </c>
      <c r="C18" s="219" t="n">
        <v>46023</v>
      </c>
      <c r="D18" s="219"/>
    </row>
    <row r="21" customFormat="false" ht="15" hidden="false" customHeight="false" outlineLevel="0" collapsed="false">
      <c r="A21" s="224" t="s">
        <v>256</v>
      </c>
      <c r="B21" s="224"/>
      <c r="C21" s="224"/>
      <c r="D21" s="224"/>
      <c r="F21" s="225" t="s">
        <v>257</v>
      </c>
    </row>
    <row r="22" customFormat="false" ht="15" hidden="false" customHeight="false" outlineLevel="0" collapsed="false">
      <c r="A22" s="226"/>
      <c r="B22" s="226"/>
      <c r="C22" s="226"/>
      <c r="D22" s="226"/>
      <c r="F22" s="227" t="n">
        <f aca="false">C14</f>
        <v>0</v>
      </c>
    </row>
    <row r="23" customFormat="false" ht="12.75" hidden="false" customHeight="true" outlineLevel="0" collapsed="false">
      <c r="A23" s="216" t="n">
        <v>1</v>
      </c>
      <c r="B23" s="216" t="s">
        <v>258</v>
      </c>
      <c r="C23" s="216"/>
      <c r="D23" s="216" t="s">
        <v>259</v>
      </c>
      <c r="F23" s="225"/>
      <c r="G23" s="210" t="n">
        <v>180</v>
      </c>
      <c r="H23" s="210" t="s">
        <v>427</v>
      </c>
      <c r="I23" s="211"/>
    </row>
    <row r="24" customFormat="false" ht="12.75" hidden="false" customHeight="true" outlineLevel="0" collapsed="false">
      <c r="A24" s="228" t="s">
        <v>221</v>
      </c>
      <c r="B24" s="229" t="s">
        <v>260</v>
      </c>
      <c r="C24" s="229"/>
      <c r="D24" s="230" t="n">
        <v>0</v>
      </c>
      <c r="F24" s="231" t="n">
        <f aca="false">C14/220</f>
        <v>0</v>
      </c>
      <c r="G24" s="232" t="n">
        <f aca="false">F24*G23</f>
        <v>0</v>
      </c>
      <c r="H24" s="313" t="s">
        <v>404</v>
      </c>
      <c r="I24" s="313"/>
    </row>
    <row r="25" customFormat="false" ht="12.75" hidden="false" customHeight="true" outlineLevel="0" collapsed="false">
      <c r="A25" s="228" t="s">
        <v>224</v>
      </c>
      <c r="B25" s="229" t="s">
        <v>261</v>
      </c>
      <c r="C25" s="229"/>
      <c r="D25" s="230" t="n">
        <v>0</v>
      </c>
      <c r="G25" s="313"/>
      <c r="H25" s="313"/>
      <c r="I25" s="313"/>
    </row>
    <row r="26" customFormat="false" ht="12.75" hidden="false" customHeight="true" outlineLevel="0" collapsed="false">
      <c r="A26" s="228" t="s">
        <v>227</v>
      </c>
      <c r="B26" s="229" t="s">
        <v>416</v>
      </c>
      <c r="C26" s="252" t="n">
        <v>0.4</v>
      </c>
      <c r="D26" s="230" t="n">
        <v>0</v>
      </c>
      <c r="F26" s="231" t="e">
        <f aca="false">(D24+D26+#ref!)/180</f>
        <v>#NAME?</v>
      </c>
      <c r="G26" s="313"/>
      <c r="H26" s="313"/>
      <c r="I26" s="313"/>
    </row>
    <row r="27" customFormat="false" ht="12.75" hidden="false" customHeight="true" outlineLevel="0" collapsed="false">
      <c r="A27" s="216" t="s">
        <v>41</v>
      </c>
      <c r="B27" s="216"/>
      <c r="C27" s="216"/>
      <c r="D27" s="234" t="n">
        <f aca="false">SUM(D24:D26)</f>
        <v>0</v>
      </c>
    </row>
    <row r="28" customFormat="false" ht="46.25" hidden="false" customHeight="true" outlineLevel="0" collapsed="false">
      <c r="A28" s="324" t="s">
        <v>447</v>
      </c>
      <c r="B28" s="324"/>
      <c r="C28" s="324"/>
      <c r="D28" s="324"/>
    </row>
    <row r="29" customFormat="false" ht="31.3" hidden="false" customHeight="true" outlineLevel="0" collapsed="false">
      <c r="A29" s="325" t="s">
        <v>439</v>
      </c>
      <c r="B29" s="325"/>
      <c r="C29" s="325"/>
      <c r="D29" s="325"/>
    </row>
    <row r="30" customFormat="false" ht="15" hidden="false" customHeight="false" outlineLevel="0" collapsed="false">
      <c r="A30" s="237"/>
      <c r="B30" s="237"/>
      <c r="C30" s="237"/>
      <c r="D30" s="238"/>
    </row>
    <row r="31" customFormat="false" ht="15" hidden="false" customHeight="false" outlineLevel="0" collapsed="false">
      <c r="A31" s="224" t="s">
        <v>268</v>
      </c>
      <c r="B31" s="224"/>
      <c r="C31" s="224"/>
      <c r="D31" s="224"/>
    </row>
    <row r="32" customFormat="false" ht="15" hidden="false" customHeight="false" outlineLevel="0" collapsed="false">
      <c r="A32" s="237"/>
      <c r="B32" s="237"/>
      <c r="C32" s="237"/>
      <c r="D32" s="238"/>
    </row>
    <row r="33" customFormat="false" ht="15" hidden="false" customHeight="false" outlineLevel="0" collapsed="false">
      <c r="A33" s="239" t="s">
        <v>269</v>
      </c>
      <c r="B33" s="239"/>
      <c r="C33" s="240" t="s">
        <v>270</v>
      </c>
      <c r="D33" s="241" t="n">
        <f aca="false">D27</f>
        <v>0</v>
      </c>
    </row>
    <row r="34" customFormat="false" ht="15" hidden="false" customHeight="false" outlineLevel="0" collapsed="false">
      <c r="A34" s="239"/>
      <c r="B34" s="239"/>
      <c r="C34" s="240" t="s">
        <v>64</v>
      </c>
      <c r="D34" s="242" t="n">
        <f aca="false">SUM(D33)</f>
        <v>0</v>
      </c>
    </row>
    <row r="35" customFormat="false" ht="15" hidden="false" customHeight="false" outlineLevel="0" collapsed="false">
      <c r="A35" s="91"/>
      <c r="B35" s="243"/>
      <c r="C35" s="243"/>
      <c r="D35" s="243"/>
    </row>
    <row r="36" customFormat="false" ht="15" hidden="false" customHeight="false" outlineLevel="0" collapsed="false">
      <c r="A36" s="244" t="s">
        <v>271</v>
      </c>
      <c r="B36" s="244"/>
      <c r="C36" s="244"/>
      <c r="D36" s="244"/>
    </row>
    <row r="37" customFormat="false" ht="15" hidden="false" customHeight="false" outlineLevel="0" collapsed="false">
      <c r="A37" s="243"/>
      <c r="B37" s="243"/>
      <c r="C37" s="243"/>
      <c r="D37" s="243"/>
    </row>
    <row r="38" customFormat="false" ht="15" hidden="false" customHeight="false" outlineLevel="0" collapsed="false">
      <c r="A38" s="216" t="s">
        <v>272</v>
      </c>
      <c r="B38" s="245" t="s">
        <v>273</v>
      </c>
      <c r="C38" s="216" t="s">
        <v>274</v>
      </c>
      <c r="D38" s="216" t="s">
        <v>259</v>
      </c>
    </row>
    <row r="39" customFormat="false" ht="15" hidden="false" customHeight="false" outlineLevel="0" collapsed="false">
      <c r="A39" s="228" t="s">
        <v>221</v>
      </c>
      <c r="B39" s="217" t="s">
        <v>275</v>
      </c>
      <c r="C39" s="246" t="n">
        <v>0.08333</v>
      </c>
      <c r="D39" s="230" t="n">
        <f aca="false">ROUND($D$34*C39,2)</f>
        <v>0</v>
      </c>
    </row>
    <row r="40" customFormat="false" ht="15" hidden="false" customHeight="false" outlineLevel="0" collapsed="false">
      <c r="A40" s="228" t="s">
        <v>224</v>
      </c>
      <c r="B40" s="217" t="s">
        <v>50</v>
      </c>
      <c r="C40" s="246" t="n">
        <v>0.08333</v>
      </c>
      <c r="D40" s="230" t="n">
        <f aca="false">ROUND($D$34*C40,2)</f>
        <v>0</v>
      </c>
    </row>
    <row r="41" customFormat="false" ht="15" hidden="false" customHeight="false" outlineLevel="0" collapsed="false">
      <c r="A41" s="228" t="s">
        <v>227</v>
      </c>
      <c r="B41" s="217" t="s">
        <v>276</v>
      </c>
      <c r="C41" s="247" t="n">
        <v>0.027778</v>
      </c>
      <c r="D41" s="230" t="n">
        <f aca="false">ROUND($D$34*C41,2)</f>
        <v>0</v>
      </c>
    </row>
    <row r="42" customFormat="false" ht="12.75" hidden="false" customHeight="true" outlineLevel="0" collapsed="false">
      <c r="A42" s="248" t="s">
        <v>41</v>
      </c>
      <c r="B42" s="248"/>
      <c r="C42" s="248"/>
      <c r="D42" s="234" t="n">
        <f aca="false">SUM(D39:D41)</f>
        <v>0</v>
      </c>
    </row>
    <row r="43" customFormat="false" ht="44.25" hidden="false" customHeight="true" outlineLevel="0" collapsed="false">
      <c r="A43" s="229" t="s">
        <v>277</v>
      </c>
      <c r="B43" s="229"/>
      <c r="C43" s="229"/>
      <c r="D43" s="229"/>
    </row>
    <row r="44" customFormat="false" ht="15" hidden="false" customHeight="false" outlineLevel="0" collapsed="false">
      <c r="A44" s="237"/>
      <c r="B44" s="237"/>
      <c r="C44" s="237"/>
      <c r="D44" s="249"/>
    </row>
    <row r="45" customFormat="false" ht="15" hidden="false" customHeight="false" outlineLevel="0" collapsed="false">
      <c r="A45" s="239" t="s">
        <v>278</v>
      </c>
      <c r="B45" s="239"/>
      <c r="C45" s="240" t="s">
        <v>270</v>
      </c>
      <c r="D45" s="241" t="n">
        <f aca="false">D27</f>
        <v>0</v>
      </c>
    </row>
    <row r="46" customFormat="false" ht="15" hidden="false" customHeight="false" outlineLevel="0" collapsed="false">
      <c r="A46" s="239"/>
      <c r="B46" s="239"/>
      <c r="C46" s="240" t="s">
        <v>279</v>
      </c>
      <c r="D46" s="242" t="n">
        <f aca="false">D42</f>
        <v>0</v>
      </c>
    </row>
    <row r="47" customFormat="false" ht="15" hidden="false" customHeight="false" outlineLevel="0" collapsed="false">
      <c r="A47" s="239"/>
      <c r="B47" s="239"/>
      <c r="C47" s="240" t="s">
        <v>64</v>
      </c>
      <c r="D47" s="242" t="n">
        <f aca="false">SUM(D45:D46)</f>
        <v>0</v>
      </c>
    </row>
    <row r="48" customFormat="false" ht="15" hidden="false" customHeight="false" outlineLevel="0" collapsed="false">
      <c r="A48" s="243"/>
      <c r="B48" s="243"/>
      <c r="C48" s="243"/>
      <c r="D48" s="243"/>
    </row>
    <row r="49" customFormat="false" ht="26.25" hidden="false" customHeight="true" outlineLevel="0" collapsed="false">
      <c r="A49" s="250" t="s">
        <v>280</v>
      </c>
      <c r="B49" s="250"/>
      <c r="C49" s="250"/>
      <c r="D49" s="250"/>
    </row>
    <row r="50" customFormat="false" ht="11.25" hidden="false" customHeight="true" outlineLevel="0" collapsed="false">
      <c r="A50" s="243"/>
      <c r="B50" s="243"/>
      <c r="C50" s="243"/>
      <c r="D50" s="243"/>
    </row>
    <row r="51" customFormat="false" ht="15" hidden="false" customHeight="false" outlineLevel="0" collapsed="false">
      <c r="A51" s="216" t="s">
        <v>281</v>
      </c>
      <c r="B51" s="216" t="s">
        <v>282</v>
      </c>
      <c r="C51" s="216" t="s">
        <v>274</v>
      </c>
      <c r="D51" s="216" t="s">
        <v>259</v>
      </c>
    </row>
    <row r="52" customFormat="false" ht="15" hidden="false" customHeight="false" outlineLevel="0" collapsed="false">
      <c r="A52" s="228" t="s">
        <v>221</v>
      </c>
      <c r="B52" s="217" t="s">
        <v>283</v>
      </c>
      <c r="C52" s="251" t="n">
        <v>0.2</v>
      </c>
      <c r="D52" s="230" t="n">
        <f aca="false">D47*C52</f>
        <v>0</v>
      </c>
    </row>
    <row r="53" customFormat="false" ht="14.25" hidden="false" customHeight="true" outlineLevel="0" collapsed="false">
      <c r="A53" s="228" t="s">
        <v>224</v>
      </c>
      <c r="B53" s="217" t="s">
        <v>284</v>
      </c>
      <c r="C53" s="251" t="n">
        <v>0.025</v>
      </c>
      <c r="D53" s="230" t="n">
        <f aca="false">D47*C53</f>
        <v>0</v>
      </c>
    </row>
    <row r="54" customFormat="false" ht="15" hidden="false" customHeight="false" outlineLevel="0" collapsed="false">
      <c r="A54" s="228" t="s">
        <v>227</v>
      </c>
      <c r="B54" s="217" t="s">
        <v>285</v>
      </c>
      <c r="C54" s="251" t="n">
        <v>0.06</v>
      </c>
      <c r="D54" s="230" t="n">
        <f aca="false">D47*C54</f>
        <v>0</v>
      </c>
    </row>
    <row r="55" customFormat="false" ht="15" hidden="false" customHeight="false" outlineLevel="0" collapsed="false">
      <c r="A55" s="228" t="s">
        <v>229</v>
      </c>
      <c r="B55" s="217" t="s">
        <v>286</v>
      </c>
      <c r="C55" s="251" t="n">
        <v>0.015</v>
      </c>
      <c r="D55" s="230" t="n">
        <f aca="false">D47*C55</f>
        <v>0</v>
      </c>
    </row>
    <row r="56" customFormat="false" ht="15" hidden="false" customHeight="false" outlineLevel="0" collapsed="false">
      <c r="A56" s="228" t="s">
        <v>232</v>
      </c>
      <c r="B56" s="217" t="s">
        <v>287</v>
      </c>
      <c r="C56" s="251" t="n">
        <v>0.01</v>
      </c>
      <c r="D56" s="230" t="n">
        <f aca="false">D47*C56</f>
        <v>0</v>
      </c>
    </row>
    <row r="57" customFormat="false" ht="15" hidden="false" customHeight="false" outlineLevel="0" collapsed="false">
      <c r="A57" s="228" t="s">
        <v>234</v>
      </c>
      <c r="B57" s="217" t="s">
        <v>61</v>
      </c>
      <c r="C57" s="251" t="n">
        <v>0.006</v>
      </c>
      <c r="D57" s="230" t="n">
        <f aca="false">D47*C57</f>
        <v>0</v>
      </c>
    </row>
    <row r="58" customFormat="false" ht="15" hidden="false" customHeight="false" outlineLevel="0" collapsed="false">
      <c r="A58" s="228" t="s">
        <v>237</v>
      </c>
      <c r="B58" s="217" t="s">
        <v>62</v>
      </c>
      <c r="C58" s="251" t="n">
        <v>0.002</v>
      </c>
      <c r="D58" s="230" t="n">
        <f aca="false">D47*C58</f>
        <v>0</v>
      </c>
    </row>
    <row r="59" customFormat="false" ht="15" hidden="false" customHeight="false" outlineLevel="0" collapsed="false">
      <c r="A59" s="228" t="s">
        <v>240</v>
      </c>
      <c r="B59" s="217" t="s">
        <v>63</v>
      </c>
      <c r="C59" s="251" t="n">
        <v>0.08</v>
      </c>
      <c r="D59" s="230" t="n">
        <f aca="false">D47*C59</f>
        <v>0</v>
      </c>
    </row>
    <row r="60" customFormat="false" ht="12.75" hidden="false" customHeight="true" outlineLevel="0" collapsed="false">
      <c r="A60" s="248" t="s">
        <v>288</v>
      </c>
      <c r="B60" s="248"/>
      <c r="C60" s="252" t="n">
        <f aca="false">SUM(C52:C59)</f>
        <v>0.398</v>
      </c>
      <c r="D60" s="234" t="n">
        <f aca="false">SUM(D52:D59)</f>
        <v>0</v>
      </c>
    </row>
    <row r="61" customFormat="false" ht="15" hidden="false" customHeight="false" outlineLevel="0" collapsed="false">
      <c r="A61" s="253" t="s">
        <v>289</v>
      </c>
      <c r="B61" s="253"/>
      <c r="C61" s="253"/>
      <c r="D61" s="253"/>
    </row>
    <row r="62" customFormat="false" ht="23.25" hidden="false" customHeight="true" outlineLevel="0" collapsed="false">
      <c r="A62" s="229" t="s">
        <v>290</v>
      </c>
      <c r="B62" s="229"/>
      <c r="C62" s="229"/>
      <c r="D62" s="229"/>
    </row>
    <row r="64" customFormat="false" ht="15" hidden="false" customHeight="false" outlineLevel="0" collapsed="false">
      <c r="A64" s="254" t="s">
        <v>291</v>
      </c>
      <c r="B64" s="254"/>
      <c r="C64" s="254"/>
      <c r="D64" s="254"/>
    </row>
    <row r="65" customFormat="false" ht="12.75" hidden="false" customHeight="true" outlineLevel="0" collapsed="false">
      <c r="A65" s="216" t="s">
        <v>292</v>
      </c>
      <c r="B65" s="216" t="s">
        <v>293</v>
      </c>
      <c r="C65" s="216"/>
      <c r="D65" s="216" t="s">
        <v>259</v>
      </c>
    </row>
    <row r="66" customFormat="false" ht="12.75" hidden="false" customHeight="true" outlineLevel="0" collapsed="false">
      <c r="A66" s="228" t="s">
        <v>294</v>
      </c>
      <c r="B66" s="229" t="s">
        <v>295</v>
      </c>
      <c r="C66" s="229"/>
      <c r="D66" s="230" t="n">
        <v>0</v>
      </c>
    </row>
    <row r="67" customFormat="false" ht="12.75" hidden="false" customHeight="true" outlineLevel="0" collapsed="false">
      <c r="A67" s="228" t="s">
        <v>296</v>
      </c>
      <c r="B67" s="229" t="s">
        <v>297</v>
      </c>
      <c r="C67" s="229"/>
      <c r="D67" s="230" t="n">
        <f aca="false">D66*0.06</f>
        <v>0</v>
      </c>
    </row>
    <row r="68" customFormat="false" ht="12.75" hidden="false" customHeight="true" outlineLevel="0" collapsed="false">
      <c r="A68" s="228" t="s">
        <v>298</v>
      </c>
      <c r="B68" s="229" t="s">
        <v>299</v>
      </c>
      <c r="C68" s="229"/>
      <c r="D68" s="234" t="n">
        <f aca="false">D66-D67</f>
        <v>0</v>
      </c>
    </row>
    <row r="69" customFormat="false" ht="12.75" hidden="false" customHeight="true" outlineLevel="0" collapsed="false">
      <c r="A69" s="228" t="s">
        <v>300</v>
      </c>
      <c r="B69" s="229" t="s">
        <v>301</v>
      </c>
      <c r="C69" s="229"/>
      <c r="D69" s="230" t="n">
        <v>0</v>
      </c>
    </row>
    <row r="70" customFormat="false" ht="12.75" hidden="false" customHeight="true" outlineLevel="0" collapsed="false">
      <c r="A70" s="228" t="s">
        <v>302</v>
      </c>
      <c r="B70" s="229" t="s">
        <v>303</v>
      </c>
      <c r="C70" s="229"/>
      <c r="D70" s="230" t="n">
        <f aca="false">D69*0.05</f>
        <v>0</v>
      </c>
    </row>
    <row r="71" customFormat="false" ht="12.75" hidden="false" customHeight="true" outlineLevel="0" collapsed="false">
      <c r="A71" s="228" t="s">
        <v>304</v>
      </c>
      <c r="B71" s="229" t="s">
        <v>305</v>
      </c>
      <c r="C71" s="229"/>
      <c r="D71" s="234" t="n">
        <f aca="false">D69-D70</f>
        <v>0</v>
      </c>
    </row>
    <row r="72" customFormat="false" ht="12.75" hidden="false" customHeight="true" outlineLevel="0" collapsed="false">
      <c r="A72" s="255" t="s">
        <v>227</v>
      </c>
      <c r="B72" s="256" t="s">
        <v>306</v>
      </c>
      <c r="C72" s="256"/>
      <c r="D72" s="234" t="n">
        <v>0</v>
      </c>
    </row>
    <row r="73" customFormat="false" ht="12.75" hidden="false" customHeight="true" outlineLevel="0" collapsed="false">
      <c r="A73" s="255" t="s">
        <v>229</v>
      </c>
      <c r="B73" s="256" t="s">
        <v>307</v>
      </c>
      <c r="C73" s="256"/>
      <c r="D73" s="234" t="n">
        <v>0</v>
      </c>
    </row>
    <row r="74" customFormat="false" ht="12.75" hidden="false" customHeight="true" outlineLevel="0" collapsed="false">
      <c r="A74" s="255" t="s">
        <v>232</v>
      </c>
      <c r="B74" s="256" t="s">
        <v>308</v>
      </c>
      <c r="C74" s="256"/>
      <c r="D74" s="230"/>
    </row>
    <row r="75" customFormat="false" ht="12.75" hidden="false" customHeight="true" outlineLevel="0" collapsed="false">
      <c r="A75" s="248" t="s">
        <v>41</v>
      </c>
      <c r="B75" s="248"/>
      <c r="C75" s="248"/>
      <c r="D75" s="234" t="n">
        <f aca="false">D68+D71+D72+D73</f>
        <v>0</v>
      </c>
    </row>
    <row r="76" customFormat="false" ht="105.95" hidden="false" customHeight="true" outlineLevel="0" collapsed="false">
      <c r="A76" s="257" t="s">
        <v>405</v>
      </c>
      <c r="B76" s="257"/>
      <c r="C76" s="257"/>
      <c r="D76" s="257"/>
    </row>
    <row r="78" customFormat="false" ht="15" hidden="false" customHeight="false" outlineLevel="0" collapsed="false">
      <c r="A78" s="254" t="s">
        <v>310</v>
      </c>
      <c r="B78" s="254"/>
      <c r="C78" s="254"/>
      <c r="D78" s="254"/>
    </row>
    <row r="79" customFormat="false" ht="12.75" hidden="false" customHeight="true" outlineLevel="0" collapsed="false">
      <c r="A79" s="216" t="n">
        <v>2</v>
      </c>
      <c r="B79" s="216" t="s">
        <v>311</v>
      </c>
      <c r="C79" s="216"/>
      <c r="D79" s="216" t="s">
        <v>259</v>
      </c>
    </row>
    <row r="80" customFormat="false" ht="12.75" hidden="false" customHeight="true" outlineLevel="0" collapsed="false">
      <c r="A80" s="228" t="s">
        <v>272</v>
      </c>
      <c r="B80" s="217" t="s">
        <v>312</v>
      </c>
      <c r="C80" s="217"/>
      <c r="D80" s="230" t="n">
        <f aca="false">D42</f>
        <v>0</v>
      </c>
    </row>
    <row r="81" customFormat="false" ht="12.75" hidden="false" customHeight="true" outlineLevel="0" collapsed="false">
      <c r="A81" s="228" t="s">
        <v>281</v>
      </c>
      <c r="B81" s="217" t="s">
        <v>313</v>
      </c>
      <c r="C81" s="217"/>
      <c r="D81" s="230" t="n">
        <f aca="false">D60</f>
        <v>0</v>
      </c>
    </row>
    <row r="82" customFormat="false" ht="12.75" hidden="false" customHeight="true" outlineLevel="0" collapsed="false">
      <c r="A82" s="228" t="s">
        <v>292</v>
      </c>
      <c r="B82" s="217" t="s">
        <v>314</v>
      </c>
      <c r="C82" s="217"/>
      <c r="D82" s="230" t="n">
        <f aca="false">D75</f>
        <v>0</v>
      </c>
    </row>
    <row r="83" customFormat="false" ht="12.75" hidden="false" customHeight="true" outlineLevel="0" collapsed="false">
      <c r="A83" s="248" t="s">
        <v>41</v>
      </c>
      <c r="B83" s="248"/>
      <c r="C83" s="248"/>
      <c r="D83" s="234" t="n">
        <f aca="false">SUM(D80:D82)</f>
        <v>0</v>
      </c>
    </row>
    <row r="84" customFormat="false" ht="15" hidden="false" customHeight="false" outlineLevel="0" collapsed="false">
      <c r="A84" s="237"/>
      <c r="B84" s="237"/>
      <c r="C84" s="237"/>
      <c r="D84" s="258"/>
    </row>
    <row r="85" customFormat="false" ht="14.25" hidden="false" customHeight="true" outlineLevel="0" collapsed="false">
      <c r="A85" s="259" t="s">
        <v>315</v>
      </c>
      <c r="B85" s="259"/>
      <c r="C85" s="260" t="s">
        <v>270</v>
      </c>
      <c r="D85" s="261" t="n">
        <f aca="false">D27</f>
        <v>0</v>
      </c>
    </row>
    <row r="86" customFormat="false" ht="15" hidden="false" customHeight="false" outlineLevel="0" collapsed="false">
      <c r="A86" s="259"/>
      <c r="B86" s="259"/>
      <c r="C86" s="260" t="s">
        <v>316</v>
      </c>
      <c r="D86" s="261" t="n">
        <f aca="false">D42</f>
        <v>0</v>
      </c>
    </row>
    <row r="87" customFormat="false" ht="15" hidden="false" customHeight="false" outlineLevel="0" collapsed="false">
      <c r="A87" s="259"/>
      <c r="B87" s="259"/>
      <c r="C87" s="260" t="s">
        <v>64</v>
      </c>
      <c r="D87" s="262" t="n">
        <f aca="false">SUM(D85:D86)</f>
        <v>0</v>
      </c>
    </row>
    <row r="89" customFormat="false" ht="15" hidden="false" customHeight="false" outlineLevel="0" collapsed="false">
      <c r="A89" s="263" t="s">
        <v>317</v>
      </c>
      <c r="B89" s="263"/>
      <c r="C89" s="263"/>
      <c r="D89" s="263"/>
    </row>
    <row r="90" customFormat="false" ht="15" hidden="false" customHeight="false" outlineLevel="0" collapsed="false">
      <c r="A90" s="216" t="n">
        <v>3</v>
      </c>
      <c r="B90" s="245" t="s">
        <v>318</v>
      </c>
      <c r="C90" s="245" t="s">
        <v>274</v>
      </c>
      <c r="D90" s="216" t="s">
        <v>259</v>
      </c>
    </row>
    <row r="91" customFormat="false" ht="15" hidden="false" customHeight="false" outlineLevel="0" collapsed="false">
      <c r="A91" s="228" t="s">
        <v>221</v>
      </c>
      <c r="B91" s="217" t="s">
        <v>319</v>
      </c>
      <c r="C91" s="252" t="n">
        <f aca="false">1/12*5.55%</f>
        <v>0.004625</v>
      </c>
      <c r="D91" s="230" t="n">
        <f aca="false">ROUND($D$87*C91,2)</f>
        <v>0</v>
      </c>
    </row>
    <row r="92" customFormat="false" ht="15" hidden="false" customHeight="false" outlineLevel="0" collapsed="false">
      <c r="A92" s="228" t="s">
        <v>224</v>
      </c>
      <c r="B92" s="217" t="s">
        <v>320</v>
      </c>
      <c r="C92" s="264" t="n">
        <v>0.00037</v>
      </c>
      <c r="D92" s="230" t="n">
        <f aca="false">ROUND($D$87*C92,2)</f>
        <v>0</v>
      </c>
      <c r="H92" s="233"/>
    </row>
    <row r="93" customFormat="false" ht="15" hidden="false" customHeight="false" outlineLevel="0" collapsed="false">
      <c r="A93" s="228" t="s">
        <v>227</v>
      </c>
      <c r="B93" s="217" t="s">
        <v>321</v>
      </c>
      <c r="C93" s="252" t="n">
        <f aca="false">(8%*40%*5.55%)</f>
        <v>0.001776</v>
      </c>
      <c r="D93" s="230" t="n">
        <f aca="false">ROUND($D$87*C93,2)</f>
        <v>0</v>
      </c>
    </row>
    <row r="94" customFormat="false" ht="15" hidden="false" customHeight="true" outlineLevel="0" collapsed="false">
      <c r="A94" s="228" t="s">
        <v>229</v>
      </c>
      <c r="B94" s="217" t="s">
        <v>322</v>
      </c>
      <c r="C94" s="252" t="n">
        <f aca="false">(1/30*7)/12</f>
        <v>0.0194444444444444</v>
      </c>
      <c r="D94" s="230" t="n">
        <f aca="false">ROUND($D$87*C94,2)</f>
        <v>0</v>
      </c>
    </row>
    <row r="95" customFormat="false" ht="15" hidden="false" customHeight="false" outlineLevel="0" collapsed="false">
      <c r="A95" s="228" t="s">
        <v>232</v>
      </c>
      <c r="B95" s="217" t="s">
        <v>323</v>
      </c>
      <c r="C95" s="252" t="n">
        <v>0.0072</v>
      </c>
      <c r="D95" s="265" t="n">
        <f aca="false">ROUND($D$87*C95,2)</f>
        <v>0</v>
      </c>
    </row>
    <row r="96" customFormat="false" ht="15" hidden="false" customHeight="false" outlineLevel="0" collapsed="false">
      <c r="A96" s="228" t="s">
        <v>234</v>
      </c>
      <c r="B96" s="217" t="s">
        <v>324</v>
      </c>
      <c r="C96" s="252" t="n">
        <f aca="false">((0.08*0.4))</f>
        <v>0.032</v>
      </c>
      <c r="D96" s="230" t="n">
        <f aca="false">ROUND($D$87*C96,2)</f>
        <v>0</v>
      </c>
    </row>
    <row r="97" customFormat="false" ht="12.75" hidden="false" customHeight="true" outlineLevel="0" collapsed="false">
      <c r="A97" s="248" t="s">
        <v>41</v>
      </c>
      <c r="B97" s="248"/>
      <c r="C97" s="248"/>
      <c r="D97" s="234" t="n">
        <f aca="false">SUM(D91:D96)</f>
        <v>0</v>
      </c>
    </row>
    <row r="98" customFormat="false" ht="86.55" hidden="false" customHeight="true" outlineLevel="0" collapsed="false">
      <c r="A98" s="266" t="s">
        <v>325</v>
      </c>
      <c r="B98" s="266"/>
      <c r="C98" s="266"/>
      <c r="D98" s="266"/>
    </row>
    <row r="99" customFormat="false" ht="15" hidden="false" customHeight="false" outlineLevel="0" collapsed="false">
      <c r="A99" s="237"/>
      <c r="B99" s="237"/>
      <c r="C99" s="237"/>
      <c r="D99" s="258"/>
    </row>
    <row r="100" customFormat="false" ht="14.25" hidden="false" customHeight="true" outlineLevel="0" collapsed="false">
      <c r="A100" s="267" t="s">
        <v>326</v>
      </c>
      <c r="B100" s="267"/>
      <c r="C100" s="260" t="s">
        <v>327</v>
      </c>
      <c r="D100" s="262" t="n">
        <f aca="false">D27</f>
        <v>0</v>
      </c>
    </row>
    <row r="101" customFormat="false" ht="15" hidden="false" customHeight="false" outlineLevel="0" collapsed="false">
      <c r="A101" s="267"/>
      <c r="B101" s="267"/>
      <c r="C101" s="260" t="s">
        <v>316</v>
      </c>
      <c r="D101" s="262" t="n">
        <f aca="false">D42</f>
        <v>0</v>
      </c>
    </row>
    <row r="102" customFormat="false" ht="15" hidden="false" customHeight="false" outlineLevel="0" collapsed="false">
      <c r="A102" s="267"/>
      <c r="B102" s="267"/>
      <c r="C102" s="260" t="s">
        <v>328</v>
      </c>
      <c r="D102" s="262" t="n">
        <f aca="false">D82-D68-D71</f>
        <v>0</v>
      </c>
    </row>
    <row r="103" customFormat="false" ht="15" hidden="false" customHeight="false" outlineLevel="0" collapsed="false">
      <c r="A103" s="267"/>
      <c r="B103" s="267"/>
      <c r="C103" s="260" t="s">
        <v>329</v>
      </c>
      <c r="D103" s="262" t="n">
        <f aca="false">D97</f>
        <v>0</v>
      </c>
    </row>
    <row r="104" customFormat="false" ht="41.25" hidden="false" customHeight="true" outlineLevel="0" collapsed="false">
      <c r="A104" s="267"/>
      <c r="B104" s="267"/>
      <c r="C104" s="268" t="s">
        <v>330</v>
      </c>
      <c r="D104" s="262" t="n">
        <f aca="false">SUM(D100:D103)</f>
        <v>0</v>
      </c>
    </row>
    <row r="106" customFormat="false" ht="15" hidden="false" customHeight="false" outlineLevel="0" collapsed="false">
      <c r="A106" s="214" t="s">
        <v>332</v>
      </c>
      <c r="B106" s="214"/>
      <c r="C106" s="214"/>
      <c r="D106" s="214"/>
    </row>
    <row r="107" customFormat="false" ht="15" hidden="false" customHeight="false" outlineLevel="0" collapsed="false">
      <c r="A107" s="270" t="s">
        <v>333</v>
      </c>
      <c r="B107" s="270"/>
      <c r="C107" s="270"/>
      <c r="D107" s="270"/>
    </row>
    <row r="108" customFormat="false" ht="15" hidden="false" customHeight="false" outlineLevel="0" collapsed="false">
      <c r="A108" s="216" t="s">
        <v>334</v>
      </c>
      <c r="B108" s="245" t="s">
        <v>335</v>
      </c>
      <c r="C108" s="245" t="s">
        <v>274</v>
      </c>
      <c r="D108" s="216" t="s">
        <v>259</v>
      </c>
    </row>
    <row r="109" customFormat="false" ht="15" hidden="false" customHeight="false" outlineLevel="0" collapsed="false">
      <c r="A109" s="228" t="s">
        <v>221</v>
      </c>
      <c r="B109" s="217" t="s">
        <v>336</v>
      </c>
      <c r="C109" s="271" t="n">
        <v>0</v>
      </c>
      <c r="D109" s="230" t="n">
        <f aca="false">ROUND($D$104*C109,2)</f>
        <v>0</v>
      </c>
    </row>
    <row r="110" customFormat="false" ht="15" hidden="false" customHeight="false" outlineLevel="0" collapsed="false">
      <c r="A110" s="228" t="s">
        <v>224</v>
      </c>
      <c r="B110" s="217" t="s">
        <v>337</v>
      </c>
      <c r="C110" s="271" t="n">
        <v>0.01633</v>
      </c>
      <c r="D110" s="230" t="n">
        <f aca="false">ROUND($D$104*C110,2)</f>
        <v>0</v>
      </c>
    </row>
    <row r="111" customFormat="false" ht="15" hidden="false" customHeight="false" outlineLevel="0" collapsed="false">
      <c r="A111" s="228" t="s">
        <v>227</v>
      </c>
      <c r="B111" s="217" t="s">
        <v>338</v>
      </c>
      <c r="C111" s="271" t="n">
        <v>0.000208333333333333</v>
      </c>
      <c r="D111" s="230" t="n">
        <f aca="false">ROUND($D$104*C111,2)</f>
        <v>0</v>
      </c>
    </row>
    <row r="112" customFormat="false" ht="15" hidden="false" customHeight="false" outlineLevel="0" collapsed="false">
      <c r="A112" s="228" t="s">
        <v>229</v>
      </c>
      <c r="B112" s="217" t="s">
        <v>339</v>
      </c>
      <c r="C112" s="271" t="n">
        <v>0.00333333333333333</v>
      </c>
      <c r="D112" s="230" t="n">
        <f aca="false">ROUND($D$104*C112,2)</f>
        <v>0</v>
      </c>
    </row>
    <row r="113" customFormat="false" ht="15" hidden="false" customHeight="false" outlineLevel="0" collapsed="false">
      <c r="A113" s="228" t="s">
        <v>232</v>
      </c>
      <c r="B113" s="217" t="s">
        <v>340</v>
      </c>
      <c r="C113" s="272" t="n">
        <v>0.00056</v>
      </c>
      <c r="D113" s="230" t="n">
        <f aca="false">ROUND($D$104*C113,2)</f>
        <v>0</v>
      </c>
    </row>
    <row r="114" customFormat="false" ht="15" hidden="false" customHeight="false" outlineLevel="0" collapsed="false">
      <c r="A114" s="228" t="s">
        <v>234</v>
      </c>
      <c r="B114" s="217" t="s">
        <v>341</v>
      </c>
      <c r="C114" s="271"/>
      <c r="D114" s="230"/>
    </row>
    <row r="115" customFormat="false" ht="12.75" hidden="false" customHeight="true" outlineLevel="0" collapsed="false">
      <c r="A115" s="248" t="s">
        <v>288</v>
      </c>
      <c r="B115" s="248"/>
      <c r="C115" s="273" t="n">
        <f aca="false">SUM(C109:C114)</f>
        <v>0.0204316666666667</v>
      </c>
      <c r="D115" s="234" t="n">
        <f aca="false">SUM(D109:D114)</f>
        <v>0</v>
      </c>
    </row>
    <row r="116" customFormat="false" ht="59.25" hidden="false" customHeight="true" outlineLevel="0" collapsed="false">
      <c r="A116" s="317" t="s">
        <v>342</v>
      </c>
      <c r="B116" s="317"/>
      <c r="C116" s="317"/>
      <c r="D116" s="317"/>
    </row>
    <row r="117" customFormat="false" ht="14.9" hidden="false" customHeight="true" outlineLevel="0" collapsed="false">
      <c r="A117" s="274"/>
      <c r="B117" s="274"/>
      <c r="C117" s="274"/>
      <c r="D117" s="274"/>
    </row>
    <row r="118" customFormat="false" ht="14.9" hidden="false" customHeight="true" outlineLevel="0" collapsed="false">
      <c r="A118" s="275" t="s">
        <v>343</v>
      </c>
      <c r="B118" s="275"/>
      <c r="C118" s="275"/>
      <c r="D118" s="275"/>
    </row>
    <row r="119" customFormat="false" ht="14.9" hidden="false" customHeight="true" outlineLevel="0" collapsed="false">
      <c r="A119" s="276"/>
      <c r="B119" s="276"/>
      <c r="C119" s="276"/>
      <c r="D119" s="276"/>
    </row>
    <row r="120" customFormat="false" ht="15" hidden="false" customHeight="false" outlineLevel="0" collapsed="false">
      <c r="A120" s="216" t="s">
        <v>344</v>
      </c>
      <c r="B120" s="245" t="s">
        <v>345</v>
      </c>
      <c r="C120" s="216" t="s">
        <v>274</v>
      </c>
      <c r="D120" s="216" t="s">
        <v>259</v>
      </c>
    </row>
    <row r="121" customFormat="false" ht="19.65" hidden="false" customHeight="true" outlineLevel="0" collapsed="false">
      <c r="A121" s="228" t="s">
        <v>221</v>
      </c>
      <c r="B121" s="217" t="s">
        <v>345</v>
      </c>
      <c r="C121" s="264" t="n">
        <v>0.00752</v>
      </c>
      <c r="D121" s="277" t="n">
        <f aca="false">ROUND(C121*D104,2)</f>
        <v>0</v>
      </c>
    </row>
    <row r="122" customFormat="false" ht="14.9" hidden="false" customHeight="true" outlineLevel="0" collapsed="false">
      <c r="A122" s="278" t="s">
        <v>288</v>
      </c>
      <c r="B122" s="278"/>
      <c r="C122" s="278"/>
      <c r="D122" s="279" t="n">
        <f aca="false">D121</f>
        <v>0</v>
      </c>
    </row>
    <row r="123" customFormat="false" ht="14.9" hidden="false" customHeight="true" outlineLevel="0" collapsed="false">
      <c r="A123" s="280"/>
      <c r="B123" s="280"/>
      <c r="C123" s="281"/>
      <c r="D123" s="282"/>
    </row>
    <row r="124" customFormat="false" ht="14.9" hidden="false" customHeight="true" outlineLevel="0" collapsed="false">
      <c r="A124" s="283" t="s">
        <v>346</v>
      </c>
      <c r="B124" s="283"/>
      <c r="C124" s="283"/>
      <c r="D124" s="283"/>
    </row>
    <row r="125" customFormat="false" ht="14.9" hidden="false" customHeight="true" outlineLevel="0" collapsed="false">
      <c r="A125" s="276"/>
      <c r="B125" s="276"/>
      <c r="C125" s="276"/>
      <c r="D125" s="276"/>
    </row>
    <row r="126" customFormat="false" ht="14.9" hidden="false" customHeight="true" outlineLevel="0" collapsed="false">
      <c r="A126" s="284" t="n">
        <v>4</v>
      </c>
      <c r="B126" s="245" t="s">
        <v>347</v>
      </c>
      <c r="C126" s="284"/>
      <c r="D126" s="284" t="s">
        <v>259</v>
      </c>
    </row>
    <row r="127" customFormat="false" ht="14.9" hidden="false" customHeight="true" outlineLevel="0" collapsed="false">
      <c r="A127" s="285" t="s">
        <v>334</v>
      </c>
      <c r="B127" s="217" t="str">
        <f aca="false">B108</f>
        <v>Ausências Legais</v>
      </c>
      <c r="C127" s="217"/>
      <c r="D127" s="277" t="n">
        <f aca="false">D115</f>
        <v>0</v>
      </c>
    </row>
    <row r="128" customFormat="false" ht="14.9" hidden="false" customHeight="true" outlineLevel="0" collapsed="false">
      <c r="A128" s="285" t="s">
        <v>344</v>
      </c>
      <c r="B128" s="217" t="str">
        <f aca="false">B120</f>
        <v>Incidência do Submódulo 2.2 sobre o Substituto nas Ausências Legais</v>
      </c>
      <c r="C128" s="217"/>
      <c r="D128" s="277" t="n">
        <f aca="false">D122</f>
        <v>0</v>
      </c>
    </row>
    <row r="129" customFormat="false" ht="14.9" hidden="false" customHeight="true" outlineLevel="0" collapsed="false">
      <c r="A129" s="278" t="s">
        <v>41</v>
      </c>
      <c r="B129" s="278"/>
      <c r="C129" s="278"/>
      <c r="D129" s="286" t="n">
        <f aca="false">SUM(D127:D128)</f>
        <v>0</v>
      </c>
    </row>
    <row r="130" customFormat="false" ht="14.9" hidden="false" customHeight="true" outlineLevel="0" collapsed="false">
      <c r="A130" s="274"/>
      <c r="B130" s="274"/>
      <c r="C130" s="274"/>
      <c r="D130" s="274"/>
    </row>
    <row r="131" customFormat="false" ht="15" hidden="false" customHeight="false" outlineLevel="0" collapsed="false">
      <c r="A131" s="263" t="s">
        <v>348</v>
      </c>
      <c r="B131" s="263"/>
      <c r="C131" s="263"/>
      <c r="D131" s="263"/>
    </row>
    <row r="132" customFormat="false" ht="12.75" hidden="false" customHeight="true" outlineLevel="0" collapsed="false">
      <c r="A132" s="216" t="n">
        <v>5</v>
      </c>
      <c r="B132" s="245" t="s">
        <v>214</v>
      </c>
      <c r="C132" s="245"/>
      <c r="D132" s="216" t="s">
        <v>259</v>
      </c>
    </row>
    <row r="133" customFormat="false" ht="12.75" hidden="false" customHeight="true" outlineLevel="0" collapsed="false">
      <c r="A133" s="287" t="s">
        <v>221</v>
      </c>
      <c r="B133" s="288" t="s">
        <v>349</v>
      </c>
      <c r="C133" s="288"/>
      <c r="D133" s="230" t="n">
        <f aca="false">SUM('Custos EPI'!D71:D72)</f>
        <v>352</v>
      </c>
    </row>
    <row r="134" customFormat="false" ht="12.75" hidden="false" customHeight="true" outlineLevel="0" collapsed="false">
      <c r="A134" s="287" t="s">
        <v>224</v>
      </c>
      <c r="B134" s="288" t="s">
        <v>394</v>
      </c>
      <c r="C134" s="288"/>
      <c r="D134" s="230" t="n">
        <f aca="false">'Custos EPI'!D73</f>
        <v>164.26</v>
      </c>
    </row>
    <row r="135" customFormat="false" ht="12.75" hidden="false" customHeight="true" outlineLevel="0" collapsed="false">
      <c r="A135" s="287" t="s">
        <v>227</v>
      </c>
      <c r="B135" s="288" t="s">
        <v>308</v>
      </c>
      <c r="C135" s="288"/>
      <c r="D135" s="230" t="n">
        <v>0</v>
      </c>
    </row>
    <row r="136" customFormat="false" ht="12.75" hidden="false" customHeight="true" outlineLevel="0" collapsed="false">
      <c r="A136" s="289" t="s">
        <v>288</v>
      </c>
      <c r="B136" s="289"/>
      <c r="C136" s="289"/>
      <c r="D136" s="230" t="n">
        <f aca="false">SUM(D133:D135)</f>
        <v>516.26</v>
      </c>
    </row>
    <row r="137" customFormat="false" ht="15" hidden="false" customHeight="false" outlineLevel="0" collapsed="false">
      <c r="A137" s="237"/>
      <c r="B137" s="237"/>
      <c r="C137" s="237"/>
      <c r="D137" s="258"/>
    </row>
    <row r="138" customFormat="false" ht="14.25" hidden="false" customHeight="true" outlineLevel="0" collapsed="false">
      <c r="A138" s="290" t="s">
        <v>351</v>
      </c>
      <c r="B138" s="290"/>
      <c r="C138" s="260" t="s">
        <v>327</v>
      </c>
      <c r="D138" s="262" t="n">
        <f aca="false">D27</f>
        <v>0</v>
      </c>
    </row>
    <row r="139" customFormat="false" ht="15" hidden="false" customHeight="false" outlineLevel="0" collapsed="false">
      <c r="A139" s="290"/>
      <c r="B139" s="290"/>
      <c r="C139" s="260" t="s">
        <v>352</v>
      </c>
      <c r="D139" s="262" t="n">
        <f aca="false">D83</f>
        <v>0</v>
      </c>
    </row>
    <row r="140" customFormat="false" ht="15" hidden="false" customHeight="false" outlineLevel="0" collapsed="false">
      <c r="A140" s="290"/>
      <c r="B140" s="290"/>
      <c r="C140" s="260" t="s">
        <v>329</v>
      </c>
      <c r="D140" s="262" t="n">
        <f aca="false">D97</f>
        <v>0</v>
      </c>
    </row>
    <row r="141" customFormat="false" ht="15" hidden="false" customHeight="false" outlineLevel="0" collapsed="false">
      <c r="A141" s="290"/>
      <c r="B141" s="290"/>
      <c r="C141" s="260" t="s">
        <v>353</v>
      </c>
      <c r="D141" s="262" t="n">
        <f aca="false">D129</f>
        <v>0</v>
      </c>
    </row>
    <row r="142" customFormat="false" ht="15" hidden="false" customHeight="false" outlineLevel="0" collapsed="false">
      <c r="A142" s="290"/>
      <c r="B142" s="290"/>
      <c r="C142" s="260" t="s">
        <v>354</v>
      </c>
      <c r="D142" s="262" t="n">
        <f aca="false">D136</f>
        <v>516.26</v>
      </c>
    </row>
    <row r="143" customFormat="false" ht="15" hidden="false" customHeight="false" outlineLevel="0" collapsed="false">
      <c r="A143" s="290"/>
      <c r="B143" s="290"/>
      <c r="C143" s="268" t="s">
        <v>330</v>
      </c>
      <c r="D143" s="262" t="n">
        <f aca="false">SUM(D138:D142)</f>
        <v>516.26</v>
      </c>
    </row>
    <row r="144" customFormat="false" ht="14.25" hidden="false" customHeight="true" outlineLevel="0" collapsed="false">
      <c r="A144" s="291" t="s">
        <v>355</v>
      </c>
      <c r="B144" s="291"/>
      <c r="C144" s="260" t="s">
        <v>327</v>
      </c>
      <c r="D144" s="262" t="n">
        <f aca="false">D138</f>
        <v>0</v>
      </c>
    </row>
    <row r="145" customFormat="false" ht="15" hidden="false" customHeight="false" outlineLevel="0" collapsed="false">
      <c r="A145" s="291"/>
      <c r="B145" s="291"/>
      <c r="C145" s="260" t="s">
        <v>352</v>
      </c>
      <c r="D145" s="262" t="n">
        <f aca="false">D139</f>
        <v>0</v>
      </c>
    </row>
    <row r="146" customFormat="false" ht="15" hidden="false" customHeight="false" outlineLevel="0" collapsed="false">
      <c r="A146" s="291"/>
      <c r="B146" s="291"/>
      <c r="C146" s="260" t="s">
        <v>329</v>
      </c>
      <c r="D146" s="262" t="n">
        <f aca="false">D140</f>
        <v>0</v>
      </c>
    </row>
    <row r="147" customFormat="false" ht="15" hidden="false" customHeight="false" outlineLevel="0" collapsed="false">
      <c r="A147" s="291"/>
      <c r="B147" s="291"/>
      <c r="C147" s="260" t="s">
        <v>353</v>
      </c>
      <c r="D147" s="262" t="n">
        <f aca="false">D141</f>
        <v>0</v>
      </c>
    </row>
    <row r="148" customFormat="false" ht="15" hidden="false" customHeight="false" outlineLevel="0" collapsed="false">
      <c r="A148" s="291"/>
      <c r="B148" s="291"/>
      <c r="C148" s="260" t="s">
        <v>354</v>
      </c>
      <c r="D148" s="262" t="n">
        <f aca="false">D142</f>
        <v>516.26</v>
      </c>
    </row>
    <row r="149" customFormat="false" ht="15" hidden="false" customHeight="false" outlineLevel="0" collapsed="false">
      <c r="A149" s="291"/>
      <c r="B149" s="291"/>
      <c r="C149" s="260" t="s">
        <v>356</v>
      </c>
      <c r="D149" s="262" t="n">
        <f aca="false">D155</f>
        <v>25.81</v>
      </c>
    </row>
    <row r="150" customFormat="false" ht="15" hidden="false" customHeight="false" outlineLevel="0" collapsed="false">
      <c r="A150" s="291"/>
      <c r="B150" s="291"/>
      <c r="C150" s="268" t="s">
        <v>330</v>
      </c>
      <c r="D150" s="292" t="n">
        <f aca="false">SUM(D144:D149)</f>
        <v>542.07</v>
      </c>
    </row>
    <row r="152" customFormat="false" ht="15" hidden="false" customHeight="false" outlineLevel="0" collapsed="false">
      <c r="A152" s="214" t="s">
        <v>357</v>
      </c>
      <c r="B152" s="214"/>
      <c r="C152" s="214"/>
      <c r="D152" s="214"/>
    </row>
    <row r="154" customFormat="false" ht="15" hidden="false" customHeight="false" outlineLevel="0" collapsed="false">
      <c r="A154" s="293" t="n">
        <v>6</v>
      </c>
      <c r="B154" s="294" t="s">
        <v>215</v>
      </c>
      <c r="C154" s="295" t="s">
        <v>274</v>
      </c>
      <c r="D154" s="295" t="s">
        <v>259</v>
      </c>
    </row>
    <row r="155" customFormat="false" ht="15" hidden="false" customHeight="false" outlineLevel="0" collapsed="false">
      <c r="A155" s="296" t="s">
        <v>221</v>
      </c>
      <c r="B155" s="297" t="s">
        <v>197</v>
      </c>
      <c r="C155" s="298" t="n">
        <v>0.05</v>
      </c>
      <c r="D155" s="299" t="n">
        <f aca="false">ROUND(D143*C155,2)</f>
        <v>25.81</v>
      </c>
    </row>
    <row r="156" customFormat="false" ht="15" hidden="false" customHeight="false" outlineLevel="0" collapsed="false">
      <c r="A156" s="296" t="s">
        <v>224</v>
      </c>
      <c r="B156" s="297" t="s">
        <v>199</v>
      </c>
      <c r="C156" s="300" t="n">
        <v>0.0679</v>
      </c>
      <c r="D156" s="299" t="n">
        <f aca="false">ROUND(D150*C156,2)</f>
        <v>36.81</v>
      </c>
    </row>
    <row r="157" customFormat="false" ht="13.5" hidden="false" customHeight="true" outlineLevel="0" collapsed="false">
      <c r="A157" s="301" t="s">
        <v>358</v>
      </c>
      <c r="B157" s="301"/>
      <c r="C157" s="301"/>
      <c r="D157" s="299" t="n">
        <f aca="false">D143+D155+D156</f>
        <v>578.88</v>
      </c>
    </row>
    <row r="158" customFormat="false" ht="13.5" hidden="false" customHeight="true" outlineLevel="0" collapsed="false">
      <c r="A158" s="301" t="s">
        <v>359</v>
      </c>
      <c r="B158" s="301"/>
      <c r="C158" s="301"/>
      <c r="D158" s="299" t="n">
        <f aca="false">ROUND(D157/(1-C159),2)</f>
        <v>626.83</v>
      </c>
    </row>
    <row r="159" customFormat="false" ht="15" hidden="false" customHeight="false" outlineLevel="0" collapsed="false">
      <c r="A159" s="296" t="s">
        <v>227</v>
      </c>
      <c r="B159" s="297" t="s">
        <v>198</v>
      </c>
      <c r="C159" s="298" t="n">
        <f aca="false">SUM(C160:C162)</f>
        <v>0.0765</v>
      </c>
      <c r="D159" s="299"/>
    </row>
    <row r="160" customFormat="false" ht="15" hidden="false" customHeight="false" outlineLevel="0" collapsed="false">
      <c r="A160" s="296"/>
      <c r="B160" s="297" t="s">
        <v>360</v>
      </c>
      <c r="C160" s="300" t="n">
        <v>0.0065</v>
      </c>
      <c r="D160" s="299" t="n">
        <f aca="false">ROUND($D$158*C160,2)</f>
        <v>4.07</v>
      </c>
    </row>
    <row r="161" customFormat="false" ht="15" hidden="false" customHeight="false" outlineLevel="0" collapsed="false">
      <c r="A161" s="296"/>
      <c r="B161" s="297" t="s">
        <v>361</v>
      </c>
      <c r="C161" s="300" t="n">
        <v>0.03</v>
      </c>
      <c r="D161" s="299" t="n">
        <f aca="false">ROUND($D$158*C161,2)</f>
        <v>18.8</v>
      </c>
    </row>
    <row r="162" customFormat="false" ht="15" hidden="false" customHeight="false" outlineLevel="0" collapsed="false">
      <c r="A162" s="296"/>
      <c r="B162" s="297" t="s">
        <v>362</v>
      </c>
      <c r="C162" s="300" t="n">
        <v>0.04</v>
      </c>
      <c r="D162" s="299" t="n">
        <f aca="false">ROUND($D$158*C162,2)</f>
        <v>25.07</v>
      </c>
    </row>
    <row r="163" customFormat="false" ht="24" hidden="false" customHeight="true" outlineLevel="0" collapsed="false">
      <c r="A163" s="293" t="s">
        <v>288</v>
      </c>
      <c r="B163" s="293"/>
      <c r="C163" s="302"/>
      <c r="D163" s="299" t="n">
        <f aca="false">SUM(D160:D162)+D155+D156</f>
        <v>110.56</v>
      </c>
    </row>
    <row r="164" customFormat="false" ht="34.5" hidden="false" customHeight="true" outlineLevel="0" collapsed="false">
      <c r="A164" s="317" t="s">
        <v>363</v>
      </c>
      <c r="B164" s="317"/>
      <c r="C164" s="317"/>
      <c r="D164" s="317"/>
    </row>
    <row r="166" customFormat="false" ht="15" hidden="false" customHeight="false" outlineLevel="0" collapsed="false">
      <c r="A166" s="214" t="s">
        <v>364</v>
      </c>
      <c r="B166" s="214"/>
      <c r="C166" s="214"/>
      <c r="D166" s="214"/>
    </row>
    <row r="168" customFormat="false" ht="13.5" hidden="false" customHeight="true" outlineLevel="0" collapsed="false">
      <c r="A168" s="293"/>
      <c r="B168" s="293" t="s">
        <v>365</v>
      </c>
      <c r="C168" s="293"/>
      <c r="D168" s="295" t="s">
        <v>259</v>
      </c>
    </row>
    <row r="169" customFormat="false" ht="13.5" hidden="false" customHeight="true" outlineLevel="0" collapsed="false">
      <c r="A169" s="304" t="s">
        <v>221</v>
      </c>
      <c r="B169" s="305" t="s">
        <v>256</v>
      </c>
      <c r="C169" s="305"/>
      <c r="D169" s="299" t="n">
        <f aca="false">D138</f>
        <v>0</v>
      </c>
    </row>
    <row r="170" customFormat="false" ht="13.5" hidden="false" customHeight="true" outlineLevel="0" collapsed="false">
      <c r="A170" s="304" t="s">
        <v>224</v>
      </c>
      <c r="B170" s="305" t="s">
        <v>268</v>
      </c>
      <c r="C170" s="305"/>
      <c r="D170" s="299" t="n">
        <f aca="false">D139</f>
        <v>0</v>
      </c>
    </row>
    <row r="171" customFormat="false" ht="13.5" hidden="false" customHeight="true" outlineLevel="0" collapsed="false">
      <c r="A171" s="304" t="s">
        <v>227</v>
      </c>
      <c r="B171" s="305" t="s">
        <v>317</v>
      </c>
      <c r="C171" s="305"/>
      <c r="D171" s="299" t="n">
        <f aca="false">D140</f>
        <v>0</v>
      </c>
    </row>
    <row r="172" customFormat="false" ht="13.5" hidden="false" customHeight="true" outlineLevel="0" collapsed="false">
      <c r="A172" s="304" t="s">
        <v>229</v>
      </c>
      <c r="B172" s="305" t="s">
        <v>332</v>
      </c>
      <c r="C172" s="305"/>
      <c r="D172" s="299" t="n">
        <f aca="false">D141</f>
        <v>0</v>
      </c>
    </row>
    <row r="173" customFormat="false" ht="13.5" hidden="false" customHeight="true" outlineLevel="0" collapsed="false">
      <c r="A173" s="304" t="s">
        <v>232</v>
      </c>
      <c r="B173" s="305" t="s">
        <v>348</v>
      </c>
      <c r="C173" s="305"/>
      <c r="D173" s="299" t="n">
        <f aca="false">D142</f>
        <v>516.26</v>
      </c>
    </row>
    <row r="174" customFormat="false" ht="13.5" hidden="false" customHeight="true" outlineLevel="0" collapsed="false">
      <c r="A174" s="293" t="s">
        <v>366</v>
      </c>
      <c r="B174" s="293"/>
      <c r="C174" s="293"/>
      <c r="D174" s="299" t="n">
        <f aca="false">SUM(D169:D173)</f>
        <v>516.26</v>
      </c>
    </row>
    <row r="175" customFormat="false" ht="13.5" hidden="false" customHeight="true" outlineLevel="0" collapsed="false">
      <c r="A175" s="304" t="s">
        <v>234</v>
      </c>
      <c r="B175" s="305" t="s">
        <v>367</v>
      </c>
      <c r="C175" s="305"/>
      <c r="D175" s="299" t="n">
        <f aca="false">D163</f>
        <v>110.56</v>
      </c>
    </row>
    <row r="176" customFormat="false" ht="13.5" hidden="false" customHeight="true" outlineLevel="0" collapsed="false">
      <c r="A176" s="306" t="s">
        <v>406</v>
      </c>
      <c r="B176" s="306"/>
      <c r="C176" s="306"/>
      <c r="D176" s="307" t="n">
        <f aca="false">SUM(D174+D175)</f>
        <v>626.82</v>
      </c>
    </row>
    <row r="177" customFormat="false" ht="13.5" hidden="false" customHeight="true" outlineLevel="0" collapsed="false">
      <c r="A177" s="306" t="s">
        <v>368</v>
      </c>
      <c r="B177" s="306"/>
      <c r="C177" s="306"/>
      <c r="D177" s="307" t="n">
        <f aca="false">D176*2</f>
        <v>1253.64</v>
      </c>
      <c r="H177" s="319"/>
      <c r="I177" s="319"/>
    </row>
    <row r="178" customFormat="false" ht="15" hidden="false" customHeight="false" outlineLevel="0" collapsed="false">
      <c r="A178" s="308"/>
      <c r="B178" s="308"/>
      <c r="C178" s="308"/>
      <c r="D178" s="308"/>
    </row>
    <row r="179" customFormat="false" ht="15.75" hidden="false" customHeight="true" outlineLevel="0" collapsed="false">
      <c r="A179" s="308"/>
      <c r="B179" s="308"/>
      <c r="C179" s="308"/>
      <c r="D179" s="308"/>
    </row>
    <row r="180" customFormat="false" ht="12.75" hidden="false" customHeight="true" outlineLevel="0" collapsed="false">
      <c r="A180" s="309" t="s">
        <v>369</v>
      </c>
      <c r="B180" s="309"/>
      <c r="C180" s="309"/>
      <c r="D180" s="309"/>
    </row>
    <row r="181" customFormat="false" ht="15" hidden="false" customHeight="false" outlineLevel="0" collapsed="false">
      <c r="A181" s="309"/>
      <c r="B181" s="309"/>
      <c r="C181" s="309"/>
      <c r="D181" s="309"/>
    </row>
    <row r="182" customFormat="false" ht="15" hidden="false" customHeight="false" outlineLevel="0" collapsed="false">
      <c r="A182" s="309"/>
      <c r="B182" s="309"/>
      <c r="C182" s="309"/>
      <c r="D182" s="309"/>
    </row>
    <row r="183" customFormat="false" ht="33" hidden="false" customHeight="true" outlineLevel="0" collapsed="false">
      <c r="A183" s="310" t="s">
        <v>388</v>
      </c>
      <c r="B183" s="310"/>
      <c r="C183" s="310"/>
      <c r="D183" s="310"/>
    </row>
    <row r="184" customFormat="false" ht="21" hidden="false" customHeight="true" outlineLevel="0" collapsed="false">
      <c r="A184" s="311" t="s">
        <v>371</v>
      </c>
      <c r="B184" s="311"/>
      <c r="C184" s="311"/>
      <c r="D184" s="311"/>
    </row>
    <row r="187" customFormat="false" ht="15" hidden="false" customHeight="false" outlineLevel="0" collapsed="false">
      <c r="A187" s="312" t="s">
        <v>372</v>
      </c>
      <c r="B187" s="312"/>
      <c r="C187" s="312"/>
      <c r="D187" s="312"/>
    </row>
    <row r="188" customFormat="false" ht="15" hidden="false" customHeight="false" outlineLevel="0" collapsed="false">
      <c r="A188" s="312" t="s">
        <v>373</v>
      </c>
      <c r="B188" s="312"/>
      <c r="C188" s="312"/>
      <c r="D188" s="312"/>
    </row>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5">
    <mergeCell ref="A1:D1"/>
    <mergeCell ref="A2:D2"/>
    <mergeCell ref="A4:D4"/>
    <mergeCell ref="C6:D6"/>
    <mergeCell ref="C7:D7"/>
    <mergeCell ref="C8:D8"/>
    <mergeCell ref="C9:D9"/>
    <mergeCell ref="C10:D10"/>
    <mergeCell ref="C11:D11"/>
    <mergeCell ref="C12:D12"/>
    <mergeCell ref="C13:D13"/>
    <mergeCell ref="C14:D14"/>
    <mergeCell ref="C15:D15"/>
    <mergeCell ref="C16:D16"/>
    <mergeCell ref="C17:D17"/>
    <mergeCell ref="C18:D18"/>
    <mergeCell ref="A21:D21"/>
    <mergeCell ref="A22:D22"/>
    <mergeCell ref="B23:C23"/>
    <mergeCell ref="B24:C24"/>
    <mergeCell ref="B25:C25"/>
    <mergeCell ref="A27:C27"/>
    <mergeCell ref="A28:D28"/>
    <mergeCell ref="A29:D29"/>
    <mergeCell ref="A31:D31"/>
    <mergeCell ref="A33:B34"/>
    <mergeCell ref="A36:D36"/>
    <mergeCell ref="A42:C42"/>
    <mergeCell ref="A43:D43"/>
    <mergeCell ref="A45:B47"/>
    <mergeCell ref="A49:D49"/>
    <mergeCell ref="A60:B60"/>
    <mergeCell ref="A61:D61"/>
    <mergeCell ref="A62:D62"/>
    <mergeCell ref="A64:D64"/>
    <mergeCell ref="B65:C65"/>
    <mergeCell ref="B66:C66"/>
    <mergeCell ref="B67:C67"/>
    <mergeCell ref="B68:C68"/>
    <mergeCell ref="B69:C69"/>
    <mergeCell ref="B70:C70"/>
    <mergeCell ref="B71:C71"/>
    <mergeCell ref="B72:C72"/>
    <mergeCell ref="B73:C73"/>
    <mergeCell ref="B74:C74"/>
    <mergeCell ref="A75:C75"/>
    <mergeCell ref="A76:D76"/>
    <mergeCell ref="A78:D78"/>
    <mergeCell ref="B79:C79"/>
    <mergeCell ref="B80:C80"/>
    <mergeCell ref="B81:C81"/>
    <mergeCell ref="B82:C82"/>
    <mergeCell ref="A83:C83"/>
    <mergeCell ref="A85:B87"/>
    <mergeCell ref="A89:D89"/>
    <mergeCell ref="A97:C97"/>
    <mergeCell ref="A98:D98"/>
    <mergeCell ref="A100:B104"/>
    <mergeCell ref="A106:D106"/>
    <mergeCell ref="A107:D107"/>
    <mergeCell ref="A115:B115"/>
    <mergeCell ref="A116:D116"/>
    <mergeCell ref="A118:D118"/>
    <mergeCell ref="A122:C122"/>
    <mergeCell ref="A124:D124"/>
    <mergeCell ref="A129:C129"/>
    <mergeCell ref="A131:D131"/>
    <mergeCell ref="B132:C132"/>
    <mergeCell ref="B133:C133"/>
    <mergeCell ref="B134:C134"/>
    <mergeCell ref="B135:C135"/>
    <mergeCell ref="A136:C136"/>
    <mergeCell ref="A138:B143"/>
    <mergeCell ref="A144:B150"/>
    <mergeCell ref="A152:D152"/>
    <mergeCell ref="A157:C157"/>
    <mergeCell ref="A158:C158"/>
    <mergeCell ref="A163:B163"/>
    <mergeCell ref="A164:D164"/>
    <mergeCell ref="A166:D166"/>
    <mergeCell ref="B168:C168"/>
    <mergeCell ref="B169:C169"/>
    <mergeCell ref="B170:C170"/>
    <mergeCell ref="B171:C171"/>
    <mergeCell ref="B172:C172"/>
    <mergeCell ref="B173:C173"/>
    <mergeCell ref="A174:C174"/>
    <mergeCell ref="B175:C175"/>
    <mergeCell ref="A176:C176"/>
    <mergeCell ref="A177:C177"/>
    <mergeCell ref="A180:D182"/>
    <mergeCell ref="A183:D183"/>
    <mergeCell ref="A184:D184"/>
    <mergeCell ref="A187:D187"/>
    <mergeCell ref="A188:D188"/>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703125" defaultRowHeight="13.5" customHeight="true" zeroHeight="false" outlineLevelRow="0" outlineLevelCol="0"/>
  <cols>
    <col collapsed="false" customWidth="true" hidden="false" outlineLevel="0" max="1" min="1" style="329" width="57"/>
    <col collapsed="false" customWidth="true" hidden="false" outlineLevel="0" max="6" min="6" style="211" width="15.57"/>
  </cols>
  <sheetData>
    <row r="1" customFormat="false" ht="13.5" hidden="false" customHeight="true" outlineLevel="0" collapsed="false">
      <c r="A1" s="330" t="s">
        <v>448</v>
      </c>
      <c r="B1" s="330"/>
      <c r="C1" s="330"/>
      <c r="D1" s="330"/>
    </row>
    <row r="3" customFormat="false" ht="13.5" hidden="false" customHeight="true" outlineLevel="0" collapsed="false">
      <c r="A3" s="331" t="s">
        <v>449</v>
      </c>
      <c r="B3" s="331"/>
      <c r="C3" s="331"/>
      <c r="D3" s="331"/>
    </row>
    <row r="4" customFormat="false" ht="13.8" hidden="false" customHeight="false" outlineLevel="0" collapsed="false">
      <c r="A4" s="331"/>
      <c r="B4" s="331"/>
      <c r="C4" s="331"/>
      <c r="D4" s="331"/>
    </row>
    <row r="5" customFormat="false" ht="18.75" hidden="false" customHeight="true" outlineLevel="0" collapsed="false">
      <c r="A5" s="332" t="s">
        <v>450</v>
      </c>
      <c r="B5" s="333" t="s">
        <v>451</v>
      </c>
      <c r="C5" s="333" t="s">
        <v>452</v>
      </c>
      <c r="D5" s="333" t="s">
        <v>453</v>
      </c>
      <c r="F5" s="334"/>
    </row>
    <row r="6" customFormat="false" ht="45" hidden="false" customHeight="true" outlineLevel="0" collapsed="false">
      <c r="A6" s="217" t="s">
        <v>454</v>
      </c>
      <c r="B6" s="335" t="n">
        <v>4</v>
      </c>
      <c r="C6" s="336" t="n">
        <v>40</v>
      </c>
      <c r="D6" s="336" t="n">
        <f aca="false">C6*B6</f>
        <v>160</v>
      </c>
      <c r="E6" s="337"/>
      <c r="F6" s="337"/>
    </row>
    <row r="7" customFormat="false" ht="33" hidden="false" customHeight="true" outlineLevel="0" collapsed="false">
      <c r="A7" s="217" t="s">
        <v>455</v>
      </c>
      <c r="B7" s="335" t="n">
        <v>4</v>
      </c>
      <c r="C7" s="336" t="n">
        <v>64.94</v>
      </c>
      <c r="D7" s="336" t="n">
        <f aca="false">C7*B7</f>
        <v>259.76</v>
      </c>
      <c r="E7" s="337"/>
      <c r="F7" s="337"/>
    </row>
    <row r="8" customFormat="false" ht="19.5" hidden="false" customHeight="true" outlineLevel="0" collapsed="false">
      <c r="A8" s="332" t="s">
        <v>456</v>
      </c>
      <c r="B8" s="332"/>
      <c r="C8" s="336" t="n">
        <f aca="false">SUM(D6:D7)</f>
        <v>419.76</v>
      </c>
      <c r="D8" s="336"/>
    </row>
    <row r="9" customFormat="false" ht="13.8" hidden="false" customHeight="false" outlineLevel="0" collapsed="false">
      <c r="A9" s="338"/>
    </row>
    <row r="10" customFormat="false" ht="13.8" hidden="false" customHeight="false" outlineLevel="0" collapsed="false">
      <c r="A10" s="338"/>
    </row>
    <row r="11" customFormat="false" ht="13.5" hidden="false" customHeight="true" outlineLevel="0" collapsed="false">
      <c r="A11" s="331" t="s">
        <v>457</v>
      </c>
      <c r="B11" s="331"/>
      <c r="C11" s="331"/>
      <c r="D11" s="331"/>
    </row>
    <row r="12" customFormat="false" ht="13.8" hidden="false" customHeight="false" outlineLevel="0" collapsed="false">
      <c r="A12" s="331"/>
      <c r="B12" s="331"/>
      <c r="C12" s="331"/>
      <c r="D12" s="331"/>
    </row>
    <row r="13" customFormat="false" ht="13.8" hidden="false" customHeight="false" outlineLevel="0" collapsed="false">
      <c r="A13" s="332" t="s">
        <v>450</v>
      </c>
      <c r="B13" s="333" t="s">
        <v>451</v>
      </c>
      <c r="C13" s="333" t="s">
        <v>452</v>
      </c>
      <c r="D13" s="333" t="s">
        <v>453</v>
      </c>
    </row>
    <row r="14" customFormat="false" ht="35.05" hidden="false" customHeight="false" outlineLevel="0" collapsed="false">
      <c r="A14" s="217" t="s">
        <v>454</v>
      </c>
      <c r="B14" s="335" t="n">
        <v>4</v>
      </c>
      <c r="C14" s="336" t="n">
        <v>40</v>
      </c>
      <c r="D14" s="336" t="n">
        <f aca="false">C14*B14</f>
        <v>160</v>
      </c>
    </row>
    <row r="15" customFormat="false" ht="35.05" hidden="false" customHeight="false" outlineLevel="0" collapsed="false">
      <c r="A15" s="217" t="s">
        <v>455</v>
      </c>
      <c r="B15" s="335" t="n">
        <v>4</v>
      </c>
      <c r="C15" s="336" t="n">
        <v>64.94</v>
      </c>
      <c r="D15" s="336" t="n">
        <f aca="false">C15*B15</f>
        <v>259.76</v>
      </c>
    </row>
    <row r="16" customFormat="false" ht="18.75" hidden="false" customHeight="true" outlineLevel="0" collapsed="false">
      <c r="A16" s="332" t="s">
        <v>456</v>
      </c>
      <c r="B16" s="332"/>
      <c r="C16" s="336" t="n">
        <f aca="false">SUM(D14:D15)</f>
        <v>419.76</v>
      </c>
      <c r="D16" s="336"/>
    </row>
    <row r="19" customFormat="false" ht="13.5" hidden="false" customHeight="true" outlineLevel="0" collapsed="false">
      <c r="A19" s="331" t="s">
        <v>458</v>
      </c>
      <c r="B19" s="331"/>
      <c r="C19" s="331"/>
      <c r="D19" s="331"/>
    </row>
    <row r="20" customFormat="false" ht="13.8" hidden="false" customHeight="false" outlineLevel="0" collapsed="false">
      <c r="A20" s="331"/>
      <c r="B20" s="331"/>
      <c r="C20" s="331"/>
      <c r="D20" s="331"/>
    </row>
    <row r="21" customFormat="false" ht="13.8" hidden="false" customHeight="false" outlineLevel="0" collapsed="false">
      <c r="A21" s="332" t="s">
        <v>450</v>
      </c>
      <c r="B21" s="333" t="s">
        <v>451</v>
      </c>
      <c r="C21" s="333" t="s">
        <v>452</v>
      </c>
      <c r="D21" s="333" t="s">
        <v>453</v>
      </c>
    </row>
    <row r="22" customFormat="false" ht="35.05" hidden="false" customHeight="false" outlineLevel="0" collapsed="false">
      <c r="A22" s="217" t="s">
        <v>454</v>
      </c>
      <c r="B22" s="335" t="n">
        <v>4</v>
      </c>
      <c r="C22" s="336" t="n">
        <v>40</v>
      </c>
      <c r="D22" s="336" t="n">
        <f aca="false">C22*B22</f>
        <v>160</v>
      </c>
    </row>
    <row r="23" customFormat="false" ht="35.05" hidden="false" customHeight="false" outlineLevel="0" collapsed="false">
      <c r="A23" s="217" t="s">
        <v>455</v>
      </c>
      <c r="B23" s="335" t="n">
        <v>4</v>
      </c>
      <c r="C23" s="336" t="n">
        <v>64.94</v>
      </c>
      <c r="D23" s="336" t="n">
        <f aca="false">C23*B23</f>
        <v>259.76</v>
      </c>
    </row>
    <row r="24" customFormat="false" ht="15.75" hidden="false" customHeight="true" outlineLevel="0" collapsed="false">
      <c r="A24" s="332" t="s">
        <v>456</v>
      </c>
      <c r="B24" s="332"/>
      <c r="C24" s="336" t="n">
        <f aca="false">SUM(D22:D23)</f>
        <v>419.76</v>
      </c>
      <c r="D24" s="336"/>
    </row>
    <row r="25" customFormat="false" ht="15" hidden="false" customHeight="true" outlineLevel="0" collapsed="false"/>
    <row r="26" customFormat="false" ht="15" hidden="false" customHeight="true" outlineLevel="0" collapsed="false"/>
    <row r="27" customFormat="false" ht="15" hidden="false" customHeight="true" outlineLevel="0" collapsed="false">
      <c r="A27" s="339" t="s">
        <v>459</v>
      </c>
      <c r="B27" s="339"/>
      <c r="C27" s="339"/>
      <c r="D27" s="339"/>
    </row>
    <row r="28" customFormat="false" ht="9.75" hidden="false" customHeight="true" outlineLevel="0" collapsed="false">
      <c r="A28" s="339"/>
      <c r="B28" s="339"/>
      <c r="C28" s="339"/>
      <c r="D28" s="339"/>
    </row>
    <row r="29" customFormat="false" ht="15" hidden="false" customHeight="true" outlineLevel="0" collapsed="false">
      <c r="A29" s="332" t="s">
        <v>450</v>
      </c>
      <c r="B29" s="333" t="s">
        <v>451</v>
      </c>
      <c r="C29" s="333" t="s">
        <v>452</v>
      </c>
      <c r="D29" s="333" t="s">
        <v>453</v>
      </c>
    </row>
    <row r="30" customFormat="false" ht="35.05" hidden="false" customHeight="false" outlineLevel="0" collapsed="false">
      <c r="A30" s="217" t="s">
        <v>454</v>
      </c>
      <c r="B30" s="335" t="n">
        <v>4</v>
      </c>
      <c r="C30" s="336" t="n">
        <v>40</v>
      </c>
      <c r="D30" s="336" t="n">
        <f aca="false">C30*B30</f>
        <v>160</v>
      </c>
    </row>
    <row r="31" customFormat="false" ht="35.05" hidden="false" customHeight="false" outlineLevel="0" collapsed="false">
      <c r="A31" s="217" t="s">
        <v>455</v>
      </c>
      <c r="B31" s="335" t="n">
        <v>4</v>
      </c>
      <c r="C31" s="336" t="n">
        <v>64.94</v>
      </c>
      <c r="D31" s="336" t="n">
        <f aca="false">C31*B31</f>
        <v>259.76</v>
      </c>
    </row>
    <row r="32" customFormat="false" ht="13.8" hidden="false" customHeight="false" outlineLevel="0" collapsed="false">
      <c r="A32" s="217" t="s">
        <v>460</v>
      </c>
      <c r="B32" s="335" t="n">
        <v>2</v>
      </c>
      <c r="C32" s="336" t="n">
        <v>98.29</v>
      </c>
      <c r="D32" s="336" t="n">
        <f aca="false">C32*B32</f>
        <v>196.58</v>
      </c>
    </row>
    <row r="33" customFormat="false" ht="15" hidden="false" customHeight="true" outlineLevel="0" collapsed="false">
      <c r="A33" s="332" t="s">
        <v>456</v>
      </c>
      <c r="B33" s="332"/>
      <c r="C33" s="340" t="n">
        <f aca="false">SUM(D30:D32)</f>
        <v>616.34</v>
      </c>
      <c r="D33" s="340"/>
    </row>
    <row r="34" customFormat="false" ht="15" hidden="false" customHeight="true" outlineLevel="0" collapsed="false">
      <c r="A34" s="341"/>
      <c r="C34" s="342"/>
    </row>
    <row r="35" customFormat="false" ht="15" hidden="false" customHeight="true" outlineLevel="0" collapsed="false">
      <c r="A35" s="341"/>
      <c r="C35" s="342"/>
    </row>
    <row r="36" customFormat="false" ht="15" hidden="false" customHeight="true" outlineLevel="0" collapsed="false">
      <c r="A36" s="339" t="s">
        <v>461</v>
      </c>
      <c r="B36" s="339"/>
      <c r="C36" s="339"/>
      <c r="D36" s="339"/>
    </row>
    <row r="37" customFormat="false" ht="11.25" hidden="false" customHeight="true" outlineLevel="0" collapsed="false">
      <c r="A37" s="339"/>
      <c r="B37" s="339"/>
      <c r="C37" s="339"/>
      <c r="D37" s="339"/>
    </row>
    <row r="38" customFormat="false" ht="15" hidden="false" customHeight="true" outlineLevel="0" collapsed="false">
      <c r="A38" s="332" t="s">
        <v>450</v>
      </c>
      <c r="B38" s="333" t="s">
        <v>451</v>
      </c>
      <c r="C38" s="333" t="s">
        <v>452</v>
      </c>
      <c r="D38" s="333" t="s">
        <v>453</v>
      </c>
    </row>
    <row r="39" customFormat="false" ht="35.05" hidden="false" customHeight="false" outlineLevel="0" collapsed="false">
      <c r="A39" s="217" t="s">
        <v>454</v>
      </c>
      <c r="B39" s="335" t="n">
        <v>4</v>
      </c>
      <c r="C39" s="336" t="n">
        <v>40</v>
      </c>
      <c r="D39" s="336" t="n">
        <f aca="false">C39*B39</f>
        <v>160</v>
      </c>
    </row>
    <row r="40" customFormat="false" ht="35.05" hidden="false" customHeight="false" outlineLevel="0" collapsed="false">
      <c r="A40" s="217" t="s">
        <v>455</v>
      </c>
      <c r="B40" s="335" t="n">
        <v>4</v>
      </c>
      <c r="C40" s="336" t="n">
        <v>64.94</v>
      </c>
      <c r="D40" s="336" t="n">
        <f aca="false">C40*B40</f>
        <v>259.76</v>
      </c>
    </row>
    <row r="41" customFormat="false" ht="15" hidden="false" customHeight="true" outlineLevel="0" collapsed="false">
      <c r="A41" s="332" t="s">
        <v>456</v>
      </c>
      <c r="B41" s="332"/>
      <c r="C41" s="340" t="n">
        <f aca="false">SUM(D39:D40)</f>
        <v>419.76</v>
      </c>
      <c r="D41" s="340"/>
    </row>
    <row r="42" customFormat="false" ht="15" hidden="false" customHeight="true" outlineLevel="0" collapsed="false">
      <c r="A42" s="341"/>
      <c r="C42" s="342"/>
    </row>
    <row r="43" customFormat="false" ht="15" hidden="false" customHeight="true" outlineLevel="0" collapsed="false">
      <c r="A43" s="341"/>
      <c r="C43" s="342"/>
    </row>
    <row r="44" customFormat="false" ht="15" hidden="false" customHeight="true" outlineLevel="0" collapsed="false">
      <c r="A44" s="339" t="s">
        <v>462</v>
      </c>
      <c r="B44" s="339"/>
      <c r="C44" s="339"/>
      <c r="D44" s="339"/>
    </row>
    <row r="45" customFormat="false" ht="15" hidden="false" customHeight="true" outlineLevel="0" collapsed="false">
      <c r="A45" s="339"/>
      <c r="B45" s="339"/>
      <c r="C45" s="339"/>
      <c r="D45" s="339"/>
    </row>
    <row r="46" customFormat="false" ht="15" hidden="false" customHeight="true" outlineLevel="0" collapsed="false">
      <c r="A46" s="332" t="s">
        <v>450</v>
      </c>
      <c r="B46" s="333" t="s">
        <v>451</v>
      </c>
      <c r="C46" s="333" t="s">
        <v>452</v>
      </c>
      <c r="D46" s="333" t="s">
        <v>453</v>
      </c>
    </row>
    <row r="47" customFormat="false" ht="15" hidden="false" customHeight="true" outlineLevel="0" collapsed="false">
      <c r="A47" s="229" t="s">
        <v>463</v>
      </c>
      <c r="B47" s="343" t="n">
        <v>2</v>
      </c>
      <c r="C47" s="343" t="n">
        <v>48.57</v>
      </c>
      <c r="D47" s="343" t="n">
        <f aca="false">C47*B47</f>
        <v>97.14</v>
      </c>
    </row>
    <row r="48" customFormat="false" ht="13.8" hidden="false" customHeight="false" outlineLevel="0" collapsed="false">
      <c r="A48" s="217" t="s">
        <v>464</v>
      </c>
      <c r="B48" s="335" t="n">
        <v>2</v>
      </c>
      <c r="C48" s="336" t="n">
        <v>118.17</v>
      </c>
      <c r="D48" s="344" t="n">
        <f aca="false">C48*B48</f>
        <v>236.34</v>
      </c>
    </row>
    <row r="49" customFormat="false" ht="13.8" hidden="false" customHeight="false" outlineLevel="0" collapsed="false">
      <c r="A49" s="217" t="s">
        <v>465</v>
      </c>
      <c r="B49" s="335" t="n">
        <v>4</v>
      </c>
      <c r="C49" s="336" t="n">
        <v>68.27</v>
      </c>
      <c r="D49" s="344" t="n">
        <f aca="false">C49*B49</f>
        <v>273.08</v>
      </c>
    </row>
    <row r="50" customFormat="false" ht="13.8" hidden="false" customHeight="false" outlineLevel="0" collapsed="false">
      <c r="A50" s="217" t="s">
        <v>460</v>
      </c>
      <c r="B50" s="335" t="n">
        <v>2</v>
      </c>
      <c r="C50" s="336" t="n">
        <v>98.29</v>
      </c>
      <c r="D50" s="344" t="n">
        <f aca="false">C50*B50</f>
        <v>196.58</v>
      </c>
    </row>
    <row r="51" customFormat="false" ht="15" hidden="false" customHeight="true" outlineLevel="0" collapsed="false">
      <c r="A51" s="332" t="s">
        <v>456</v>
      </c>
      <c r="B51" s="332"/>
      <c r="C51" s="336" t="n">
        <f aca="false">SUM(D47:D50)</f>
        <v>803.14</v>
      </c>
      <c r="D51" s="336"/>
    </row>
    <row r="52" customFormat="false" ht="15" hidden="false" customHeight="true" outlineLevel="0" collapsed="false">
      <c r="A52" s="341"/>
      <c r="C52" s="342"/>
    </row>
    <row r="54" customFormat="false" ht="13.5" hidden="false" customHeight="true" outlineLevel="0" collapsed="false">
      <c r="A54" s="331" t="s">
        <v>466</v>
      </c>
      <c r="B54" s="331"/>
      <c r="C54" s="331"/>
      <c r="D54" s="331"/>
    </row>
    <row r="55" customFormat="false" ht="13.5" hidden="false" customHeight="true" outlineLevel="0" collapsed="false">
      <c r="A55" s="331"/>
      <c r="B55" s="331"/>
      <c r="C55" s="331"/>
      <c r="D55" s="331"/>
    </row>
    <row r="56" customFormat="false" ht="13.5" hidden="false" customHeight="true" outlineLevel="0" collapsed="false">
      <c r="A56" s="332" t="s">
        <v>450</v>
      </c>
      <c r="B56" s="333" t="s">
        <v>451</v>
      </c>
      <c r="C56" s="333" t="s">
        <v>452</v>
      </c>
      <c r="D56" s="333" t="s">
        <v>453</v>
      </c>
    </row>
    <row r="57" customFormat="false" ht="23.85" hidden="false" customHeight="false" outlineLevel="0" collapsed="false">
      <c r="A57" s="217" t="s">
        <v>467</v>
      </c>
      <c r="B57" s="335" t="n">
        <v>4</v>
      </c>
      <c r="C57" s="336" t="n">
        <v>48.57</v>
      </c>
      <c r="D57" s="336" t="n">
        <f aca="false">C57*B57</f>
        <v>194.28</v>
      </c>
    </row>
    <row r="58" customFormat="false" ht="26.1" hidden="false" customHeight="true" outlineLevel="0" collapsed="false">
      <c r="A58" s="217" t="s">
        <v>465</v>
      </c>
      <c r="B58" s="335" t="n">
        <v>4</v>
      </c>
      <c r="C58" s="336" t="n">
        <v>68.27</v>
      </c>
      <c r="D58" s="336" t="n">
        <f aca="false">C58*B58</f>
        <v>273.08</v>
      </c>
    </row>
    <row r="59" customFormat="false" ht="23.85" hidden="false" customHeight="false" outlineLevel="0" collapsed="false">
      <c r="A59" s="217" t="s">
        <v>468</v>
      </c>
      <c r="B59" s="335" t="n">
        <v>1</v>
      </c>
      <c r="C59" s="336" t="n">
        <v>118.17</v>
      </c>
      <c r="D59" s="336" t="n">
        <f aca="false">C59*B59</f>
        <v>118.17</v>
      </c>
      <c r="E59" s="211"/>
    </row>
    <row r="60" customFormat="false" ht="13.8" hidden="false" customHeight="false" outlineLevel="0" collapsed="false">
      <c r="A60" s="217" t="s">
        <v>460</v>
      </c>
      <c r="B60" s="335" t="n">
        <v>2</v>
      </c>
      <c r="C60" s="336" t="n">
        <v>98.29</v>
      </c>
      <c r="D60" s="336" t="n">
        <f aca="false">C60*B60</f>
        <v>196.58</v>
      </c>
    </row>
    <row r="61" customFormat="false" ht="23.85" hidden="false" customHeight="false" outlineLevel="0" collapsed="false">
      <c r="A61" s="217" t="s">
        <v>469</v>
      </c>
      <c r="B61" s="335" t="n">
        <v>1</v>
      </c>
      <c r="C61" s="336" t="n">
        <v>472.33</v>
      </c>
      <c r="D61" s="336" t="n">
        <f aca="false">C61*B61</f>
        <v>472.33</v>
      </c>
      <c r="E61" s="211"/>
      <c r="I61" s="211"/>
    </row>
    <row r="62" customFormat="false" ht="23.85" hidden="false" customHeight="false" outlineLevel="0" collapsed="false">
      <c r="A62" s="217" t="s">
        <v>470</v>
      </c>
      <c r="B62" s="335" t="n">
        <v>1</v>
      </c>
      <c r="C62" s="336" t="n">
        <v>1051.42</v>
      </c>
      <c r="D62" s="336" t="n">
        <f aca="false">C62*B62</f>
        <v>1051.42</v>
      </c>
      <c r="E62" s="211"/>
    </row>
    <row r="63" customFormat="false" ht="35.05" hidden="false" customHeight="false" outlineLevel="0" collapsed="false">
      <c r="A63" s="217" t="s">
        <v>471</v>
      </c>
      <c r="B63" s="335" t="n">
        <v>1</v>
      </c>
      <c r="C63" s="336" t="n">
        <v>1039.33</v>
      </c>
      <c r="D63" s="336" t="n">
        <f aca="false">C63*B63</f>
        <v>1039.33</v>
      </c>
      <c r="E63" s="211"/>
    </row>
    <row r="64" customFormat="false" ht="23.85" hidden="false" customHeight="false" outlineLevel="0" collapsed="false">
      <c r="A64" s="217" t="s">
        <v>472</v>
      </c>
      <c r="B64" s="335" t="n">
        <v>1</v>
      </c>
      <c r="C64" s="336" t="n">
        <v>989.26</v>
      </c>
      <c r="D64" s="336" t="n">
        <f aca="false">C64*B64</f>
        <v>989.26</v>
      </c>
      <c r="E64" s="211"/>
    </row>
    <row r="65" customFormat="false" ht="17.25" hidden="false" customHeight="true" outlineLevel="0" collapsed="false">
      <c r="A65" s="332" t="s">
        <v>456</v>
      </c>
      <c r="B65" s="332"/>
      <c r="C65" s="336" t="n">
        <f aca="false">SUM(D57:D64)</f>
        <v>4334.45</v>
      </c>
      <c r="D65" s="336"/>
    </row>
    <row r="68" customFormat="false" ht="13.5" hidden="false" customHeight="true" outlineLevel="0" collapsed="false">
      <c r="A68" s="339" t="s">
        <v>473</v>
      </c>
      <c r="B68" s="339"/>
      <c r="C68" s="339"/>
      <c r="D68" s="339"/>
    </row>
    <row r="69" customFormat="false" ht="13.5" hidden="false" customHeight="true" outlineLevel="0" collapsed="false">
      <c r="A69" s="339"/>
      <c r="B69" s="339"/>
      <c r="C69" s="339"/>
      <c r="D69" s="339"/>
    </row>
    <row r="70" customFormat="false" ht="13.5" hidden="false" customHeight="true" outlineLevel="0" collapsed="false">
      <c r="A70" s="332" t="s">
        <v>450</v>
      </c>
      <c r="B70" s="333" t="s">
        <v>451</v>
      </c>
      <c r="C70" s="333" t="s">
        <v>452</v>
      </c>
      <c r="D70" s="333" t="s">
        <v>453</v>
      </c>
    </row>
    <row r="71" customFormat="false" ht="35.05" hidden="false" customHeight="false" outlineLevel="0" collapsed="false">
      <c r="A71" s="217" t="s">
        <v>454</v>
      </c>
      <c r="B71" s="335" t="n">
        <v>4</v>
      </c>
      <c r="C71" s="336" t="n">
        <v>33</v>
      </c>
      <c r="D71" s="336" t="n">
        <f aca="false">C71*B71</f>
        <v>132</v>
      </c>
    </row>
    <row r="72" customFormat="false" ht="35.05" hidden="false" customHeight="false" outlineLevel="0" collapsed="false">
      <c r="A72" s="217" t="s">
        <v>455</v>
      </c>
      <c r="B72" s="335" t="n">
        <v>4</v>
      </c>
      <c r="C72" s="336" t="n">
        <v>55</v>
      </c>
      <c r="D72" s="336" t="n">
        <f aca="false">C72*B72</f>
        <v>220</v>
      </c>
    </row>
    <row r="73" customFormat="false" ht="13.8" hidden="false" customHeight="false" outlineLevel="0" collapsed="false">
      <c r="A73" s="217" t="s">
        <v>474</v>
      </c>
      <c r="B73" s="335" t="n">
        <v>2</v>
      </c>
      <c r="C73" s="336" t="n">
        <v>82.13</v>
      </c>
      <c r="D73" s="336" t="n">
        <f aca="false">C73*B73</f>
        <v>164.26</v>
      </c>
    </row>
    <row r="74" customFormat="false" ht="18.75" hidden="false" customHeight="true" outlineLevel="0" collapsed="false">
      <c r="A74" s="332" t="s">
        <v>456</v>
      </c>
      <c r="B74" s="332"/>
      <c r="C74" s="336" t="n">
        <f aca="false">SUM(D71:D73)</f>
        <v>516.26</v>
      </c>
      <c r="D74" s="336"/>
    </row>
    <row r="77" customFormat="false" ht="13.5" hidden="false" customHeight="true" outlineLevel="0" collapsed="false">
      <c r="A77" s="339" t="s">
        <v>475</v>
      </c>
      <c r="B77" s="339"/>
      <c r="C77" s="339"/>
      <c r="D77" s="339"/>
    </row>
    <row r="78" customFormat="false" ht="13.5" hidden="false" customHeight="true" outlineLevel="0" collapsed="false">
      <c r="A78" s="339"/>
      <c r="B78" s="339"/>
      <c r="C78" s="339"/>
      <c r="D78" s="339"/>
    </row>
    <row r="79" customFormat="false" ht="13.5" hidden="false" customHeight="true" outlineLevel="0" collapsed="false">
      <c r="A79" s="332" t="s">
        <v>450</v>
      </c>
      <c r="B79" s="333" t="s">
        <v>451</v>
      </c>
      <c r="C79" s="333" t="s">
        <v>452</v>
      </c>
      <c r="D79" s="333" t="s">
        <v>453</v>
      </c>
    </row>
    <row r="80" customFormat="false" ht="23.85" hidden="false" customHeight="false" outlineLevel="0" collapsed="false">
      <c r="A80" s="217" t="s">
        <v>476</v>
      </c>
      <c r="B80" s="335" t="n">
        <v>4</v>
      </c>
      <c r="C80" s="336" t="n">
        <v>37.6</v>
      </c>
      <c r="D80" s="336" t="n">
        <f aca="false">C80*B80</f>
        <v>150.4</v>
      </c>
    </row>
    <row r="81" customFormat="false" ht="13.8" hidden="false" customHeight="false" outlineLevel="0" collapsed="false">
      <c r="A81" s="217" t="s">
        <v>477</v>
      </c>
      <c r="B81" s="335" t="n">
        <v>4</v>
      </c>
      <c r="C81" s="336" t="n">
        <v>49.26</v>
      </c>
      <c r="D81" s="336" t="n">
        <f aca="false">C81*B81</f>
        <v>197.04</v>
      </c>
    </row>
    <row r="82" customFormat="false" ht="17.25" hidden="false" customHeight="true" outlineLevel="0" collapsed="false">
      <c r="A82" s="332" t="s">
        <v>456</v>
      </c>
      <c r="B82" s="332"/>
      <c r="C82" s="336" t="n">
        <f aca="false">SUM(D80:D81)</f>
        <v>347.44</v>
      </c>
      <c r="D82" s="336"/>
    </row>
    <row r="85" customFormat="false" ht="13.5" hidden="false" customHeight="true" outlineLevel="0" collapsed="false">
      <c r="A85" s="339" t="s">
        <v>478</v>
      </c>
      <c r="B85" s="339"/>
      <c r="C85" s="339"/>
      <c r="D85" s="339"/>
    </row>
    <row r="86" customFormat="false" ht="13.5" hidden="false" customHeight="true" outlineLevel="0" collapsed="false">
      <c r="A86" s="339"/>
      <c r="B86" s="339"/>
      <c r="C86" s="339"/>
      <c r="D86" s="339"/>
    </row>
    <row r="87" customFormat="false" ht="13.5" hidden="false" customHeight="true" outlineLevel="0" collapsed="false">
      <c r="A87" s="332" t="s">
        <v>450</v>
      </c>
      <c r="B87" s="333" t="s">
        <v>451</v>
      </c>
      <c r="C87" s="333" t="s">
        <v>452</v>
      </c>
      <c r="D87" s="333" t="s">
        <v>453</v>
      </c>
    </row>
    <row r="88" customFormat="false" ht="23.85" hidden="false" customHeight="false" outlineLevel="0" collapsed="false">
      <c r="A88" s="217" t="s">
        <v>467</v>
      </c>
      <c r="B88" s="335" t="n">
        <v>4</v>
      </c>
      <c r="C88" s="336" t="n">
        <v>48.57</v>
      </c>
      <c r="D88" s="336" t="n">
        <f aca="false">C88*B88</f>
        <v>194.28</v>
      </c>
      <c r="E88" s="211"/>
    </row>
    <row r="89" customFormat="false" ht="13.8" hidden="false" customHeight="false" outlineLevel="0" collapsed="false">
      <c r="A89" s="217" t="s">
        <v>465</v>
      </c>
      <c r="B89" s="335" t="n">
        <v>4</v>
      </c>
      <c r="C89" s="336" t="n">
        <v>68.27</v>
      </c>
      <c r="D89" s="336" t="n">
        <f aca="false">C89*B89</f>
        <v>273.08</v>
      </c>
    </row>
    <row r="90" customFormat="false" ht="23.85" hidden="false" customHeight="false" outlineLevel="0" collapsed="false">
      <c r="A90" s="217" t="s">
        <v>479</v>
      </c>
      <c r="B90" s="335" t="n">
        <v>2</v>
      </c>
      <c r="C90" s="336" t="n">
        <v>118.17</v>
      </c>
      <c r="D90" s="336" t="n">
        <f aca="false">C90*B90</f>
        <v>236.34</v>
      </c>
      <c r="E90" s="211"/>
    </row>
    <row r="91" customFormat="false" ht="13.8" hidden="false" customHeight="false" outlineLevel="0" collapsed="false">
      <c r="A91" s="217" t="s">
        <v>480</v>
      </c>
      <c r="B91" s="335" t="n">
        <v>2</v>
      </c>
      <c r="C91" s="336" t="n">
        <v>98.29</v>
      </c>
      <c r="D91" s="336" t="n">
        <f aca="false">C91*B91</f>
        <v>196.58</v>
      </c>
      <c r="E91" s="211"/>
    </row>
    <row r="92" customFormat="false" ht="17.25" hidden="false" customHeight="true" outlineLevel="0" collapsed="false">
      <c r="A92" s="332" t="s">
        <v>456</v>
      </c>
      <c r="B92" s="332"/>
      <c r="C92" s="340" t="n">
        <f aca="false">SUM(D88:D91)</f>
        <v>900.28</v>
      </c>
      <c r="D92" s="340"/>
    </row>
    <row r="95" customFormat="false" ht="13.5" hidden="false" customHeight="true" outlineLevel="0" collapsed="false">
      <c r="A95" s="339" t="s">
        <v>481</v>
      </c>
      <c r="B95" s="339"/>
      <c r="C95" s="339"/>
      <c r="D95" s="339"/>
    </row>
    <row r="96" customFormat="false" ht="13.5" hidden="false" customHeight="true" outlineLevel="0" collapsed="false">
      <c r="A96" s="339"/>
      <c r="B96" s="339"/>
      <c r="C96" s="339"/>
      <c r="D96" s="339"/>
    </row>
    <row r="97" customFormat="false" ht="13.5" hidden="false" customHeight="true" outlineLevel="0" collapsed="false">
      <c r="A97" s="332" t="s">
        <v>450</v>
      </c>
      <c r="B97" s="333" t="s">
        <v>451</v>
      </c>
      <c r="C97" s="333" t="s">
        <v>452</v>
      </c>
      <c r="D97" s="333" t="s">
        <v>453</v>
      </c>
    </row>
    <row r="98" customFormat="false" ht="35.05" hidden="false" customHeight="false" outlineLevel="0" collapsed="false">
      <c r="A98" s="217" t="s">
        <v>482</v>
      </c>
      <c r="B98" s="335" t="n">
        <v>2</v>
      </c>
      <c r="C98" s="336" t="n">
        <v>613.63</v>
      </c>
      <c r="D98" s="336" t="n">
        <f aca="false">C98*B98</f>
        <v>1227.26</v>
      </c>
    </row>
    <row r="99" customFormat="false" ht="23.85" hidden="false" customHeight="false" outlineLevel="0" collapsed="false">
      <c r="A99" s="217" t="s">
        <v>483</v>
      </c>
      <c r="B99" s="335" t="n">
        <v>4</v>
      </c>
      <c r="C99" s="336" t="n">
        <v>40.39</v>
      </c>
      <c r="D99" s="336" t="n">
        <f aca="false">C99*B99</f>
        <v>161.56</v>
      </c>
    </row>
    <row r="100" customFormat="false" ht="23.85" hidden="false" customHeight="false" outlineLevel="0" collapsed="false">
      <c r="A100" s="217" t="s">
        <v>484</v>
      </c>
      <c r="B100" s="335" t="n">
        <v>2</v>
      </c>
      <c r="C100" s="336" t="n">
        <v>51.82</v>
      </c>
      <c r="D100" s="336" t="n">
        <f aca="false">C100*B100</f>
        <v>103.64</v>
      </c>
    </row>
    <row r="101" customFormat="false" ht="23.85" hidden="false" customHeight="false" outlineLevel="0" collapsed="false">
      <c r="A101" s="217" t="s">
        <v>485</v>
      </c>
      <c r="B101" s="335" t="n">
        <v>2</v>
      </c>
      <c r="C101" s="336" t="n">
        <v>223.2</v>
      </c>
      <c r="D101" s="336" t="n">
        <f aca="false">C101*B101</f>
        <v>446.4</v>
      </c>
    </row>
    <row r="102" customFormat="false" ht="19.5" hidden="false" customHeight="true" outlineLevel="0" collapsed="false">
      <c r="A102" s="332" t="s">
        <v>456</v>
      </c>
      <c r="B102" s="332"/>
      <c r="C102" s="340" t="n">
        <f aca="false">SUM(D98:D101)</f>
        <v>1938.86</v>
      </c>
      <c r="D102" s="340"/>
    </row>
    <row r="104" customFormat="false" ht="13.5" hidden="false" customHeight="true" outlineLevel="0" collapsed="false">
      <c r="A104" s="339" t="s">
        <v>486</v>
      </c>
      <c r="B104" s="339"/>
      <c r="C104" s="339"/>
      <c r="D104" s="339"/>
    </row>
    <row r="105" customFormat="false" ht="13.5" hidden="false" customHeight="true" outlineLevel="0" collapsed="false">
      <c r="A105" s="339"/>
      <c r="B105" s="339"/>
      <c r="C105" s="339"/>
      <c r="D105" s="339"/>
    </row>
    <row r="106" customFormat="false" ht="13.5" hidden="false" customHeight="true" outlineLevel="0" collapsed="false">
      <c r="A106" s="332" t="s">
        <v>450</v>
      </c>
      <c r="B106" s="333" t="s">
        <v>451</v>
      </c>
      <c r="C106" s="333" t="s">
        <v>452</v>
      </c>
      <c r="D106" s="333" t="s">
        <v>453</v>
      </c>
    </row>
    <row r="107" customFormat="false" ht="35.05" hidden="false" customHeight="false" outlineLevel="0" collapsed="false">
      <c r="A107" s="217" t="s">
        <v>482</v>
      </c>
      <c r="B107" s="335" t="n">
        <v>2</v>
      </c>
      <c r="C107" s="336" t="n">
        <v>613.63</v>
      </c>
      <c r="D107" s="336" t="n">
        <f aca="false">C107*B107</f>
        <v>1227.26</v>
      </c>
    </row>
    <row r="108" customFormat="false" ht="23.85" hidden="false" customHeight="false" outlineLevel="0" collapsed="false">
      <c r="A108" s="217" t="s">
        <v>483</v>
      </c>
      <c r="B108" s="335" t="n">
        <v>4</v>
      </c>
      <c r="C108" s="336" t="n">
        <v>40.39</v>
      </c>
      <c r="D108" s="336" t="n">
        <f aca="false">C108*B108</f>
        <v>161.56</v>
      </c>
    </row>
    <row r="109" customFormat="false" ht="23.85" hidden="false" customHeight="false" outlineLevel="0" collapsed="false">
      <c r="A109" s="217" t="s">
        <v>484</v>
      </c>
      <c r="B109" s="335" t="n">
        <v>2</v>
      </c>
      <c r="C109" s="336" t="n">
        <v>51.82</v>
      </c>
      <c r="D109" s="336" t="n">
        <f aca="false">C109*B109</f>
        <v>103.64</v>
      </c>
    </row>
    <row r="110" customFormat="false" ht="23.85" hidden="false" customHeight="false" outlineLevel="0" collapsed="false">
      <c r="A110" s="217" t="s">
        <v>485</v>
      </c>
      <c r="B110" s="335" t="n">
        <v>2</v>
      </c>
      <c r="C110" s="336" t="n">
        <v>223.2</v>
      </c>
      <c r="D110" s="336" t="n">
        <f aca="false">C110*B110</f>
        <v>446.4</v>
      </c>
    </row>
    <row r="111" customFormat="false" ht="21" hidden="false" customHeight="true" outlineLevel="0" collapsed="false">
      <c r="A111" s="332" t="s">
        <v>456</v>
      </c>
      <c r="B111" s="332"/>
      <c r="C111" s="340" t="n">
        <f aca="false">SUM(D107:D110)</f>
        <v>1938.86</v>
      </c>
      <c r="D111" s="340"/>
    </row>
    <row r="117" customFormat="false" ht="15" hidden="false" customHeight="false" outlineLevel="0" collapsed="false"/>
    <row r="118" customFormat="false" ht="15" hidden="false" customHeight="false" outlineLevel="0" collapsed="false"/>
    <row r="119" customFormat="false" ht="21.75" hidden="false" customHeight="true" outlineLevel="0" collapsed="false"/>
    <row r="125" customFormat="false" ht="15" hidden="false" customHeight="false" outlineLevel="0" collapsed="false"/>
    <row r="126" customFormat="false" ht="15" hidden="false" customHeight="false" outlineLevel="0" collapsed="false"/>
    <row r="127" customFormat="false" ht="18.75" hidden="false" customHeight="true" outlineLevel="0" collapsed="false"/>
    <row r="1048576" customFormat="false" ht="12.8" hidden="false" customHeight="true" outlineLevel="0" collapsed="false"/>
  </sheetData>
  <mergeCells count="37">
    <mergeCell ref="A1:D1"/>
    <mergeCell ref="A3:D4"/>
    <mergeCell ref="A8:B8"/>
    <mergeCell ref="C8:D8"/>
    <mergeCell ref="A11:D12"/>
    <mergeCell ref="A16:B16"/>
    <mergeCell ref="C16:D16"/>
    <mergeCell ref="A19:D20"/>
    <mergeCell ref="A24:B24"/>
    <mergeCell ref="C24:D24"/>
    <mergeCell ref="A27:D28"/>
    <mergeCell ref="A33:B33"/>
    <mergeCell ref="C33:D33"/>
    <mergeCell ref="A36:D37"/>
    <mergeCell ref="A41:B41"/>
    <mergeCell ref="C41:D41"/>
    <mergeCell ref="A44:D45"/>
    <mergeCell ref="A51:B51"/>
    <mergeCell ref="C51:D51"/>
    <mergeCell ref="A54:D55"/>
    <mergeCell ref="A65:B65"/>
    <mergeCell ref="C65:D65"/>
    <mergeCell ref="A68:D69"/>
    <mergeCell ref="A74:B74"/>
    <mergeCell ref="C74:D74"/>
    <mergeCell ref="A77:D78"/>
    <mergeCell ref="A82:B82"/>
    <mergeCell ref="C82:D82"/>
    <mergeCell ref="A85:D86"/>
    <mergeCell ref="A92:B92"/>
    <mergeCell ref="C92:D92"/>
    <mergeCell ref="A95:D96"/>
    <mergeCell ref="A102:B102"/>
    <mergeCell ref="C102:D102"/>
    <mergeCell ref="A104:D105"/>
    <mergeCell ref="A111:B111"/>
    <mergeCell ref="C111:D111"/>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Roman,Normal"&amp;12&amp;Kffffff&amp;A</oddHeader>
    <oddFooter>&amp;C&amp;"Times New Roman,Normal"&amp;12&amp;KffffffPágina &amp;P</oddFooter>
  </headerFooter>
</worksheet>
</file>

<file path=docProps/app.xml><?xml version="1.0" encoding="utf-8"?>
<Properties xmlns="http://schemas.openxmlformats.org/officeDocument/2006/extended-properties" xmlns:vt="http://schemas.openxmlformats.org/officeDocument/2006/docPropsVTypes">
  <Template/>
  <TotalTime>4082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2018-01-23T19:35:16Z</dcterms:created>
  <dc:creator>Maria Arcangela Silva Casagrande</dc:creator>
  <dc:description/>
  <dc:language>pt-BR</dc:language>
  <cp:lastModifiedBy/>
  <cp:lastPrinted>2026-08-27T07:57:45Z</cp:lastPrinted>
  <dcterms:modified xsi:type="dcterms:W3CDTF">2026-10-07T14:33:07Z</dcterms:modified>
  <cp:revision>433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